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ustomProperty1.bin" ContentType="application/vnd.openxmlformats-officedocument.spreadsheetml.customProperty"/>
  <Override PartName="/xl/customProperty2.bin" ContentType="application/vnd.openxmlformats-officedocument.spreadsheetml.customProperty"/>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autoCompressPictures="0"/>
  <mc:AlternateContent xmlns:mc="http://schemas.openxmlformats.org/markup-compatibility/2006">
    <mc:Choice Requires="x15">
      <x15ac:absPath xmlns:x15ac="http://schemas.microsoft.com/office/spreadsheetml/2010/11/ac" url="G:\Forms\"/>
    </mc:Choice>
  </mc:AlternateContent>
  <xr:revisionPtr revIDLastSave="0" documentId="13_ncr:1_{12E527CE-5A23-481F-8D94-B608F299F5CA}" xr6:coauthVersionLast="47" xr6:coauthVersionMax="47" xr10:uidLastSave="{00000000-0000-0000-0000-000000000000}"/>
  <bookViews>
    <workbookView xWindow="-110" yWindow="-110" windowWidth="19420" windowHeight="10420" tabRatio="781" xr2:uid="{00000000-000D-0000-FFFF-FFFF00000000}"/>
  </bookViews>
  <sheets>
    <sheet name="START HERE" sheetId="11542" r:id="rId1"/>
    <sheet name="Vendor Information" sheetId="11537" r:id="rId2"/>
    <sheet name="Cognos_Office_Connection_Cache" sheetId="11545" state="veryHidden" r:id="rId3"/>
    <sheet name="Item Detail" sheetId="11530" r:id="rId4"/>
    <sheet name="Policies and Fines" sheetId="11533" r:id="rId5"/>
    <sheet name="Product Packaging Config" sheetId="11546" r:id="rId6"/>
    <sheet name="EDI Setup Form" sheetId="11539" r:id="rId7"/>
    <sheet name="Certificate of Insurance - COI" sheetId="11543" r:id="rId8"/>
    <sheet name="Syndigo-Wegmans" sheetId="11544" r:id="rId9"/>
    <sheet name="Smarter Sorting" sheetId="11549" r:id="rId10"/>
    <sheet name="Country of Origin" sheetId="11552" state="hidden" r:id="rId11"/>
    <sheet name="Transit Time" sheetId="11551" state="hidden" r:id="rId12"/>
  </sheets>
  <definedNames>
    <definedName name="ID" localSheetId="7" hidden="1">"754deb66-c509-4b31-8472-9283fc7a9ca1"</definedName>
    <definedName name="ID" localSheetId="2" hidden="1">"ca735f6b-9fa0-4a1d-83d8-24f6ad9f4e12"</definedName>
    <definedName name="ID" localSheetId="6" hidden="1">"58a0f3bd-b197-41bb-90a0-f7bc314b20aa"</definedName>
    <definedName name="ID" localSheetId="3" hidden="1">"8a66c358-054e-4f26-9df9-34d598b477fe"</definedName>
    <definedName name="ID" localSheetId="4" hidden="1">"18a442da-103e-4205-aba3-59f2baa693be"</definedName>
    <definedName name="ID" localSheetId="5" hidden="1">"aca06970-446a-4a0b-a4ac-478870aff122"</definedName>
    <definedName name="ID" localSheetId="0" hidden="1">"1bcbcf95-00cb-4825-82b7-17ae492917b1"</definedName>
    <definedName name="ID" localSheetId="8" hidden="1">"d7093f26-5355-4b7b-8c78-87b6f83d5b8f"</definedName>
    <definedName name="ID" localSheetId="1" hidden="1">"9dae0ba1-1310-42e3-a583-4ea3b6e0de15"</definedName>
    <definedName name="_xlnm.Print_Area" localSheetId="7">'Certificate of Insurance - COI'!$A$1:$C$3</definedName>
    <definedName name="_xlnm.Print_Area" localSheetId="6">'EDI Setup Form'!$A$1:$C$34</definedName>
    <definedName name="_xlnm.Print_Area" localSheetId="3">'Item Detail'!$A$1:$AZ$94</definedName>
    <definedName name="_xlnm.Print_Area" localSheetId="4">'Policies and Fines'!$A$1:$K$48</definedName>
    <definedName name="_xlnm.Print_Area" localSheetId="0">'START HERE'!$A$1:$K$46</definedName>
    <definedName name="_xlnm.Print_Area" localSheetId="8">'Syndigo-Wegmans'!$A$1:$B$5</definedName>
    <definedName name="_xlnm.Print_Area" localSheetId="1">'Vendor Information'!$A$1:$C$65</definedName>
    <definedName name="_xlnm.Print_Titles" localSheetId="3">'Item Detail'!$1:$14</definedName>
    <definedName name="Replenish_List">'Country of Origin'!$C$4:$C$8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C7" i="11552" l="1"/>
  <c r="C1" i="11552"/>
  <c r="J6" i="11530"/>
  <c r="J5" i="11530"/>
  <c r="D51" i="11551" l="1"/>
  <c r="D50" i="11551"/>
  <c r="D49" i="11551"/>
  <c r="D48" i="11551"/>
  <c r="D47" i="11551"/>
  <c r="D46" i="11551"/>
  <c r="D45" i="11551"/>
  <c r="D44" i="11551"/>
  <c r="D43" i="11551"/>
  <c r="D42" i="11551"/>
  <c r="D41" i="11551"/>
  <c r="D40" i="11551"/>
  <c r="D39" i="11551"/>
  <c r="D38" i="11551"/>
  <c r="D37" i="11551"/>
  <c r="D36" i="11551"/>
  <c r="D35" i="11551"/>
  <c r="D34" i="11551"/>
  <c r="D33" i="11551"/>
  <c r="D32" i="11551"/>
  <c r="D31" i="11551"/>
  <c r="D30" i="11551"/>
  <c r="D29" i="11551"/>
  <c r="D28" i="11551"/>
  <c r="D27" i="11551"/>
  <c r="D26" i="11551"/>
  <c r="D25" i="11551"/>
  <c r="D24" i="11551"/>
  <c r="D23" i="11551"/>
  <c r="D22" i="11551"/>
  <c r="D21" i="11551"/>
  <c r="D20" i="11551"/>
  <c r="D19" i="11551"/>
  <c r="D18" i="11551"/>
  <c r="D17" i="11551"/>
  <c r="D16" i="11551"/>
  <c r="D15" i="11551"/>
  <c r="D14" i="11551"/>
  <c r="D13" i="11551"/>
  <c r="D12" i="11551"/>
  <c r="D11" i="11551"/>
  <c r="D10" i="11551"/>
  <c r="D9" i="11551"/>
  <c r="D8" i="11551"/>
  <c r="D7" i="11551"/>
  <c r="D6" i="11551"/>
  <c r="D5" i="11551"/>
  <c r="D4" i="11551"/>
  <c r="D1" i="11551"/>
  <c r="AM15" i="11530" l="1"/>
  <c r="M8" i="11530" l="1"/>
  <c r="F7" i="11530" l="1"/>
  <c r="AO15" i="11530" s="1"/>
  <c r="AH94" i="11530"/>
  <c r="AH93" i="11530"/>
  <c r="AH92" i="11530"/>
  <c r="AH91" i="11530"/>
  <c r="AH90" i="11530"/>
  <c r="AH89" i="11530"/>
  <c r="AH88" i="11530"/>
  <c r="AH87" i="11530"/>
  <c r="AH86" i="11530"/>
  <c r="AH85" i="11530"/>
  <c r="AH84" i="11530"/>
  <c r="AH83" i="11530"/>
  <c r="AH82" i="11530"/>
  <c r="AH81" i="11530"/>
  <c r="AH80" i="11530"/>
  <c r="AH79" i="11530"/>
  <c r="AH78" i="11530"/>
  <c r="AH77" i="11530"/>
  <c r="AH76" i="11530"/>
  <c r="AH75" i="11530"/>
  <c r="AH74" i="11530"/>
  <c r="AH73" i="11530"/>
  <c r="AH72" i="11530"/>
  <c r="AH71" i="11530"/>
  <c r="AH70" i="11530"/>
  <c r="AH69" i="11530"/>
  <c r="AH68" i="11530"/>
  <c r="AH67" i="11530"/>
  <c r="AH66" i="11530"/>
  <c r="AH65" i="11530"/>
  <c r="AH64" i="11530"/>
  <c r="AH63" i="11530"/>
  <c r="AH62" i="11530"/>
  <c r="AH61" i="11530"/>
  <c r="AH60" i="11530"/>
  <c r="AH59" i="11530"/>
  <c r="AH58" i="11530"/>
  <c r="AH57" i="11530"/>
  <c r="AH56" i="11530"/>
  <c r="AH55" i="11530"/>
  <c r="AH54" i="11530"/>
  <c r="AH53" i="11530"/>
  <c r="AH52" i="11530"/>
  <c r="AH51" i="11530"/>
  <c r="AH50" i="11530"/>
  <c r="AH49" i="11530"/>
  <c r="AH48" i="11530"/>
  <c r="AH47" i="11530"/>
  <c r="AH46" i="11530"/>
  <c r="AH45" i="11530"/>
  <c r="AH44" i="11530"/>
  <c r="AH43" i="11530"/>
  <c r="AH42" i="11530"/>
  <c r="AH41" i="11530"/>
  <c r="AH40" i="11530"/>
  <c r="AH39" i="11530"/>
  <c r="AH38" i="11530"/>
  <c r="AH37" i="11530"/>
  <c r="AH36" i="11530"/>
  <c r="AH35" i="11530"/>
  <c r="AH34" i="11530"/>
  <c r="AH33" i="11530"/>
  <c r="AH32" i="11530"/>
  <c r="AH31" i="11530"/>
  <c r="AH30" i="11530"/>
  <c r="AH29" i="11530"/>
  <c r="AH28" i="11530"/>
  <c r="AH27" i="11530"/>
  <c r="AH26" i="11530"/>
  <c r="AH25" i="11530"/>
  <c r="AH24" i="11530"/>
  <c r="AH23" i="11530"/>
  <c r="AH22" i="11530"/>
  <c r="AH21" i="11530"/>
  <c r="AH20" i="11530"/>
  <c r="AH19" i="11530"/>
  <c r="AH18" i="11530"/>
  <c r="AH17" i="11530"/>
  <c r="AH16" i="11530"/>
  <c r="I2" i="11530" l="1"/>
  <c r="AY15" i="11530" l="1"/>
  <c r="AZ15" i="11530" s="1"/>
  <c r="AW15" i="11530"/>
  <c r="AN15" i="11530" l="1"/>
  <c r="AP15" i="11530" s="1"/>
  <c r="A2" i="11539"/>
  <c r="F5" i="11530" l="1"/>
  <c r="AQ15" i="11530" s="1"/>
  <c r="AX15" i="11530" l="1"/>
  <c r="AM16" i="11530"/>
  <c r="AO16" i="11530" s="1"/>
  <c r="AM17" i="11530"/>
  <c r="AO17" i="11530" s="1"/>
  <c r="AM18" i="11530"/>
  <c r="AO18" i="11530" s="1"/>
  <c r="AM19" i="11530"/>
  <c r="AO19" i="11530" s="1"/>
  <c r="AM20" i="11530"/>
  <c r="AO20" i="11530" s="1"/>
  <c r="AN17" i="11530" l="1"/>
  <c r="AP17" i="11530"/>
  <c r="AQ17" i="11530" s="1"/>
  <c r="AP19" i="11530"/>
  <c r="AQ19" i="11530" s="1"/>
  <c r="AN19" i="11530"/>
  <c r="AP18" i="11530"/>
  <c r="AQ18" i="11530" s="1"/>
  <c r="AN18" i="11530"/>
  <c r="AN20" i="11530"/>
  <c r="AP20" i="11530"/>
  <c r="AQ20" i="11530" s="1"/>
  <c r="AP16" i="11530"/>
  <c r="AQ16" i="11530" s="1"/>
  <c r="AN16" i="11530"/>
  <c r="AV94" i="11530" l="1"/>
  <c r="AV93" i="11530"/>
  <c r="AV92" i="11530"/>
  <c r="AV91" i="11530"/>
  <c r="AV90" i="11530"/>
  <c r="AV89" i="11530"/>
  <c r="AV88" i="11530"/>
  <c r="AV87" i="11530"/>
  <c r="AV86" i="11530"/>
  <c r="AV85" i="11530"/>
  <c r="AV84" i="11530"/>
  <c r="AV83" i="11530"/>
  <c r="AV82" i="11530"/>
  <c r="AV81" i="11530"/>
  <c r="AV80" i="11530"/>
  <c r="AV79" i="11530"/>
  <c r="AV78" i="11530"/>
  <c r="AV77" i="11530"/>
  <c r="AV76" i="11530"/>
  <c r="AV75" i="11530"/>
  <c r="AV74" i="11530"/>
  <c r="AV73" i="11530"/>
  <c r="AV72" i="11530"/>
  <c r="AV71" i="11530"/>
  <c r="AV70" i="11530"/>
  <c r="AV69" i="11530"/>
  <c r="AV68" i="11530"/>
  <c r="AV67" i="11530"/>
  <c r="AV66" i="11530"/>
  <c r="AV65" i="11530"/>
  <c r="AV64" i="11530"/>
  <c r="AV63" i="11530"/>
  <c r="AV62" i="11530"/>
  <c r="AV61" i="11530"/>
  <c r="AV60" i="11530"/>
  <c r="AV59" i="11530"/>
  <c r="AV58" i="11530"/>
  <c r="AV57" i="11530"/>
  <c r="AV56" i="11530"/>
  <c r="AV55" i="11530"/>
  <c r="AV54" i="11530"/>
  <c r="AV53" i="11530"/>
  <c r="AV52" i="11530"/>
  <c r="AV51" i="11530"/>
  <c r="AV50" i="11530"/>
  <c r="AV49" i="11530"/>
  <c r="AV48" i="11530"/>
  <c r="AV47" i="11530"/>
  <c r="AV46" i="11530"/>
  <c r="AV45" i="11530"/>
  <c r="AV44" i="11530"/>
  <c r="AV43" i="11530"/>
  <c r="AV42" i="11530"/>
  <c r="AV41" i="11530"/>
  <c r="AV40" i="11530"/>
  <c r="AV39" i="11530"/>
  <c r="AV38" i="11530"/>
  <c r="AV37" i="11530"/>
  <c r="AV36" i="11530"/>
  <c r="AV35" i="11530"/>
  <c r="AV34" i="11530"/>
  <c r="AV33" i="11530"/>
  <c r="AV32" i="11530"/>
  <c r="AV31" i="11530"/>
  <c r="AV30" i="11530"/>
  <c r="AV29" i="11530"/>
  <c r="AV28" i="11530"/>
  <c r="AV27" i="11530"/>
  <c r="AV26" i="11530"/>
  <c r="AV25" i="11530"/>
  <c r="AV24" i="11530"/>
  <c r="AV23" i="11530"/>
  <c r="AV22" i="11530"/>
  <c r="AV21" i="11530"/>
  <c r="AV20" i="11530"/>
  <c r="AV19" i="11530"/>
  <c r="AV18" i="11530"/>
  <c r="AV17" i="11530"/>
  <c r="AV16" i="11530"/>
  <c r="AV15" i="11530"/>
  <c r="AM94" i="11530"/>
  <c r="AO94" i="11530" s="1"/>
  <c r="AM93" i="11530"/>
  <c r="AO93" i="11530" s="1"/>
  <c r="AM92" i="11530"/>
  <c r="AO92" i="11530" s="1"/>
  <c r="AM91" i="11530"/>
  <c r="AO91" i="11530" s="1"/>
  <c r="AM90" i="11530"/>
  <c r="AO90" i="11530" s="1"/>
  <c r="AM89" i="11530"/>
  <c r="AO89" i="11530" s="1"/>
  <c r="AM88" i="11530"/>
  <c r="AO88" i="11530" s="1"/>
  <c r="AM87" i="11530"/>
  <c r="AO87" i="11530" s="1"/>
  <c r="AM86" i="11530"/>
  <c r="AO86" i="11530" s="1"/>
  <c r="AM85" i="11530"/>
  <c r="AO85" i="11530" s="1"/>
  <c r="AM84" i="11530"/>
  <c r="AO84" i="11530" s="1"/>
  <c r="AM83" i="11530"/>
  <c r="AO83" i="11530" s="1"/>
  <c r="AM82" i="11530"/>
  <c r="AO82" i="11530" s="1"/>
  <c r="AM81" i="11530"/>
  <c r="AO81" i="11530" s="1"/>
  <c r="AM80" i="11530"/>
  <c r="AO80" i="11530" s="1"/>
  <c r="AM79" i="11530"/>
  <c r="AO79" i="11530" s="1"/>
  <c r="AM78" i="11530"/>
  <c r="AO78" i="11530" s="1"/>
  <c r="AM77" i="11530"/>
  <c r="AO77" i="11530" s="1"/>
  <c r="AM76" i="11530"/>
  <c r="AO76" i="11530" s="1"/>
  <c r="AM75" i="11530"/>
  <c r="AO75" i="11530" s="1"/>
  <c r="AM74" i="11530"/>
  <c r="AO74" i="11530" s="1"/>
  <c r="AM73" i="11530"/>
  <c r="AO73" i="11530" s="1"/>
  <c r="AM72" i="11530"/>
  <c r="AO72" i="11530" s="1"/>
  <c r="AM71" i="11530"/>
  <c r="AO71" i="11530" s="1"/>
  <c r="AM70" i="11530"/>
  <c r="AO70" i="11530" s="1"/>
  <c r="AM69" i="11530"/>
  <c r="AO69" i="11530" s="1"/>
  <c r="AM68" i="11530"/>
  <c r="AO68" i="11530" s="1"/>
  <c r="AM67" i="11530"/>
  <c r="AO67" i="11530" s="1"/>
  <c r="AM66" i="11530"/>
  <c r="AO66" i="11530" s="1"/>
  <c r="AM65" i="11530"/>
  <c r="AO65" i="11530" s="1"/>
  <c r="AM64" i="11530"/>
  <c r="AO64" i="11530" s="1"/>
  <c r="AM63" i="11530"/>
  <c r="AO63" i="11530" s="1"/>
  <c r="AM62" i="11530"/>
  <c r="AO62" i="11530" s="1"/>
  <c r="AM61" i="11530"/>
  <c r="AO61" i="11530" s="1"/>
  <c r="AM60" i="11530"/>
  <c r="AO60" i="11530" s="1"/>
  <c r="AM59" i="11530"/>
  <c r="AO59" i="11530" s="1"/>
  <c r="AM58" i="11530"/>
  <c r="AO58" i="11530" s="1"/>
  <c r="AM57" i="11530"/>
  <c r="AO57" i="11530" s="1"/>
  <c r="AM56" i="11530"/>
  <c r="AO56" i="11530" s="1"/>
  <c r="AM55" i="11530"/>
  <c r="AO55" i="11530" s="1"/>
  <c r="AM54" i="11530"/>
  <c r="AO54" i="11530" s="1"/>
  <c r="AM53" i="11530"/>
  <c r="AO53" i="11530" s="1"/>
  <c r="AM52" i="11530"/>
  <c r="AO52" i="11530" s="1"/>
  <c r="AM51" i="11530"/>
  <c r="AO51" i="11530" s="1"/>
  <c r="AM50" i="11530"/>
  <c r="AO50" i="11530" s="1"/>
  <c r="AM49" i="11530"/>
  <c r="AO49" i="11530" s="1"/>
  <c r="AM48" i="11530"/>
  <c r="AO48" i="11530" s="1"/>
  <c r="AM47" i="11530"/>
  <c r="AO47" i="11530" s="1"/>
  <c r="AM46" i="11530"/>
  <c r="AO46" i="11530" s="1"/>
  <c r="AM45" i="11530"/>
  <c r="AO45" i="11530" s="1"/>
  <c r="AM44" i="11530"/>
  <c r="AO44" i="11530" s="1"/>
  <c r="AM43" i="11530"/>
  <c r="AO43" i="11530" s="1"/>
  <c r="AM42" i="11530"/>
  <c r="AO42" i="11530" s="1"/>
  <c r="AM41" i="11530"/>
  <c r="AO41" i="11530" s="1"/>
  <c r="AM40" i="11530"/>
  <c r="AO40" i="11530" s="1"/>
  <c r="AM39" i="11530"/>
  <c r="AO39" i="11530" s="1"/>
  <c r="AM38" i="11530"/>
  <c r="AO38" i="11530" s="1"/>
  <c r="AM37" i="11530"/>
  <c r="AO37" i="11530" s="1"/>
  <c r="AM36" i="11530"/>
  <c r="AO36" i="11530" s="1"/>
  <c r="AM35" i="11530"/>
  <c r="AO35" i="11530" s="1"/>
  <c r="AM34" i="11530"/>
  <c r="AO34" i="11530" s="1"/>
  <c r="AM33" i="11530"/>
  <c r="AO33" i="11530" s="1"/>
  <c r="AM32" i="11530"/>
  <c r="AO32" i="11530" s="1"/>
  <c r="AM31" i="11530"/>
  <c r="AO31" i="11530" s="1"/>
  <c r="AM30" i="11530"/>
  <c r="AO30" i="11530" s="1"/>
  <c r="AM29" i="11530"/>
  <c r="AO29" i="11530" s="1"/>
  <c r="AM28" i="11530"/>
  <c r="AO28" i="11530" s="1"/>
  <c r="AM27" i="11530"/>
  <c r="AO27" i="11530" s="1"/>
  <c r="AM26" i="11530"/>
  <c r="AO26" i="11530" s="1"/>
  <c r="AM25" i="11530"/>
  <c r="AO25" i="11530" s="1"/>
  <c r="AM24" i="11530"/>
  <c r="AO24" i="11530" s="1"/>
  <c r="AM23" i="11530"/>
  <c r="AO23" i="11530" s="1"/>
  <c r="AM22" i="11530"/>
  <c r="AO22" i="11530" s="1"/>
  <c r="AM21" i="11530"/>
  <c r="AO21" i="11530" s="1"/>
  <c r="AH15" i="11530"/>
  <c r="AP27" i="11530" l="1"/>
  <c r="AQ27" i="11530" s="1"/>
  <c r="AN27" i="11530"/>
  <c r="AP39" i="11530"/>
  <c r="AQ39" i="11530" s="1"/>
  <c r="AN39" i="11530"/>
  <c r="AP51" i="11530"/>
  <c r="AQ51" i="11530" s="1"/>
  <c r="AN51" i="11530"/>
  <c r="AN63" i="11530"/>
  <c r="AP63" i="11530"/>
  <c r="AQ63" i="11530" s="1"/>
  <c r="AP75" i="11530"/>
  <c r="AQ75" i="11530" s="1"/>
  <c r="AN75" i="11530"/>
  <c r="AP87" i="11530"/>
  <c r="AQ87" i="11530" s="1"/>
  <c r="AN87" i="11530"/>
  <c r="AN24" i="11530"/>
  <c r="AP24" i="11530"/>
  <c r="AQ24" i="11530" s="1"/>
  <c r="AN28" i="11530"/>
  <c r="AP28" i="11530"/>
  <c r="AQ28" i="11530" s="1"/>
  <c r="AN32" i="11530"/>
  <c r="AP32" i="11530"/>
  <c r="AQ32" i="11530" s="1"/>
  <c r="AN36" i="11530"/>
  <c r="AP36" i="11530"/>
  <c r="AQ36" i="11530" s="1"/>
  <c r="AN40" i="11530"/>
  <c r="AP40" i="11530"/>
  <c r="AQ40" i="11530" s="1"/>
  <c r="AN44" i="11530"/>
  <c r="AP44" i="11530"/>
  <c r="AQ44" i="11530" s="1"/>
  <c r="AN48" i="11530"/>
  <c r="AP48" i="11530"/>
  <c r="AQ48" i="11530" s="1"/>
  <c r="AN52" i="11530"/>
  <c r="AP52" i="11530"/>
  <c r="AQ52" i="11530" s="1"/>
  <c r="AN56" i="11530"/>
  <c r="AP56" i="11530"/>
  <c r="AQ56" i="11530" s="1"/>
  <c r="AN60" i="11530"/>
  <c r="AP60" i="11530"/>
  <c r="AQ60" i="11530" s="1"/>
  <c r="AN64" i="11530"/>
  <c r="AP64" i="11530"/>
  <c r="AQ64" i="11530" s="1"/>
  <c r="AN68" i="11530"/>
  <c r="AP68" i="11530"/>
  <c r="AQ68" i="11530" s="1"/>
  <c r="AN72" i="11530"/>
  <c r="AP72" i="11530"/>
  <c r="AQ72" i="11530" s="1"/>
  <c r="AN76" i="11530"/>
  <c r="AP76" i="11530"/>
  <c r="AQ76" i="11530" s="1"/>
  <c r="AN80" i="11530"/>
  <c r="AP80" i="11530"/>
  <c r="AQ80" i="11530" s="1"/>
  <c r="AN84" i="11530"/>
  <c r="AP84" i="11530"/>
  <c r="AQ84" i="11530" s="1"/>
  <c r="AN88" i="11530"/>
  <c r="AP88" i="11530"/>
  <c r="AQ88" i="11530" s="1"/>
  <c r="AN92" i="11530"/>
  <c r="AP92" i="11530"/>
  <c r="AQ92" i="11530" s="1"/>
  <c r="AP23" i="11530"/>
  <c r="AQ23" i="11530" s="1"/>
  <c r="AN23" i="11530"/>
  <c r="AP35" i="11530"/>
  <c r="AQ35" i="11530" s="1"/>
  <c r="AN35" i="11530"/>
  <c r="AP47" i="11530"/>
  <c r="AQ47" i="11530" s="1"/>
  <c r="AN47" i="11530"/>
  <c r="AP59" i="11530"/>
  <c r="AQ59" i="11530" s="1"/>
  <c r="AN59" i="11530"/>
  <c r="AP71" i="11530"/>
  <c r="AQ71" i="11530" s="1"/>
  <c r="AN71" i="11530"/>
  <c r="AP83" i="11530"/>
  <c r="AQ83" i="11530" s="1"/>
  <c r="AN83" i="11530"/>
  <c r="AN21" i="11530"/>
  <c r="AP21" i="11530"/>
  <c r="AQ21" i="11530" s="1"/>
  <c r="AN25" i="11530"/>
  <c r="AP25" i="11530"/>
  <c r="AQ25" i="11530" s="1"/>
  <c r="AN29" i="11530"/>
  <c r="AP29" i="11530"/>
  <c r="AQ29" i="11530" s="1"/>
  <c r="AN33" i="11530"/>
  <c r="AP33" i="11530"/>
  <c r="AQ33" i="11530" s="1"/>
  <c r="AN37" i="11530"/>
  <c r="AP37" i="11530"/>
  <c r="AQ37" i="11530" s="1"/>
  <c r="AN41" i="11530"/>
  <c r="AP41" i="11530"/>
  <c r="AQ41" i="11530" s="1"/>
  <c r="AN45" i="11530"/>
  <c r="AP45" i="11530"/>
  <c r="AQ45" i="11530" s="1"/>
  <c r="AN49" i="11530"/>
  <c r="AP49" i="11530"/>
  <c r="AQ49" i="11530" s="1"/>
  <c r="AN53" i="11530"/>
  <c r="AP53" i="11530"/>
  <c r="AQ53" i="11530" s="1"/>
  <c r="AN57" i="11530"/>
  <c r="AP57" i="11530"/>
  <c r="AQ57" i="11530" s="1"/>
  <c r="AN61" i="11530"/>
  <c r="AP61" i="11530"/>
  <c r="AQ61" i="11530" s="1"/>
  <c r="AN65" i="11530"/>
  <c r="AP65" i="11530"/>
  <c r="AQ65" i="11530" s="1"/>
  <c r="AN69" i="11530"/>
  <c r="AP69" i="11530"/>
  <c r="AQ69" i="11530" s="1"/>
  <c r="AN73" i="11530"/>
  <c r="AP73" i="11530"/>
  <c r="AQ73" i="11530" s="1"/>
  <c r="AN77" i="11530"/>
  <c r="AP77" i="11530"/>
  <c r="AQ77" i="11530" s="1"/>
  <c r="AN81" i="11530"/>
  <c r="AP81" i="11530"/>
  <c r="AQ81" i="11530" s="1"/>
  <c r="AN85" i="11530"/>
  <c r="AP85" i="11530"/>
  <c r="AQ85" i="11530" s="1"/>
  <c r="AN89" i="11530"/>
  <c r="AP89" i="11530"/>
  <c r="AQ89" i="11530" s="1"/>
  <c r="AN93" i="11530"/>
  <c r="AP93" i="11530"/>
  <c r="AQ93" i="11530" s="1"/>
  <c r="AP31" i="11530"/>
  <c r="AQ31" i="11530" s="1"/>
  <c r="AN31" i="11530"/>
  <c r="AP43" i="11530"/>
  <c r="AQ43" i="11530" s="1"/>
  <c r="AN43" i="11530"/>
  <c r="AP55" i="11530"/>
  <c r="AQ55" i="11530" s="1"/>
  <c r="AN55" i="11530"/>
  <c r="AP67" i="11530"/>
  <c r="AQ67" i="11530" s="1"/>
  <c r="AN67" i="11530"/>
  <c r="AP79" i="11530"/>
  <c r="AQ79" i="11530" s="1"/>
  <c r="AN79" i="11530"/>
  <c r="AN91" i="11530"/>
  <c r="AP91" i="11530"/>
  <c r="AQ91" i="11530" s="1"/>
  <c r="AP22" i="11530"/>
  <c r="AQ22" i="11530" s="1"/>
  <c r="AN22" i="11530"/>
  <c r="AP26" i="11530"/>
  <c r="AQ26" i="11530" s="1"/>
  <c r="AN26" i="11530"/>
  <c r="AP30" i="11530"/>
  <c r="AQ30" i="11530" s="1"/>
  <c r="AN30" i="11530"/>
  <c r="AP34" i="11530"/>
  <c r="AQ34" i="11530" s="1"/>
  <c r="AN34" i="11530"/>
  <c r="AP38" i="11530"/>
  <c r="AQ38" i="11530" s="1"/>
  <c r="AN38" i="11530"/>
  <c r="AP42" i="11530"/>
  <c r="AQ42" i="11530" s="1"/>
  <c r="AN42" i="11530"/>
  <c r="AP46" i="11530"/>
  <c r="AQ46" i="11530" s="1"/>
  <c r="AN46" i="11530"/>
  <c r="AP50" i="11530"/>
  <c r="AQ50" i="11530" s="1"/>
  <c r="AN50" i="11530"/>
  <c r="AP54" i="11530"/>
  <c r="AQ54" i="11530" s="1"/>
  <c r="AN54" i="11530"/>
  <c r="AP58" i="11530"/>
  <c r="AQ58" i="11530" s="1"/>
  <c r="AN58" i="11530"/>
  <c r="AP62" i="11530"/>
  <c r="AQ62" i="11530" s="1"/>
  <c r="AN62" i="11530"/>
  <c r="AP66" i="11530"/>
  <c r="AQ66" i="11530" s="1"/>
  <c r="AN66" i="11530"/>
  <c r="AP70" i="11530"/>
  <c r="AQ70" i="11530" s="1"/>
  <c r="AN70" i="11530"/>
  <c r="AP74" i="11530"/>
  <c r="AQ74" i="11530" s="1"/>
  <c r="AN74" i="11530"/>
  <c r="AP78" i="11530"/>
  <c r="AQ78" i="11530" s="1"/>
  <c r="AN78" i="11530"/>
  <c r="AP82" i="11530"/>
  <c r="AQ82" i="11530" s="1"/>
  <c r="AN82" i="11530"/>
  <c r="AP86" i="11530"/>
  <c r="AQ86" i="11530" s="1"/>
  <c r="AN86" i="11530"/>
  <c r="AP90" i="11530"/>
  <c r="AQ90" i="11530" s="1"/>
  <c r="AN90" i="11530"/>
  <c r="AP94" i="11530"/>
  <c r="AQ94" i="11530" s="1"/>
  <c r="AN94" i="11530"/>
  <c r="AX17" i="11530"/>
  <c r="AX61" i="11530"/>
  <c r="AX18" i="11530"/>
  <c r="AX16" i="11530"/>
  <c r="AX19" i="11530"/>
  <c r="AX27" i="11530"/>
  <c r="AX20" i="11530"/>
  <c r="B3" i="11537"/>
  <c r="A3" i="11533"/>
  <c r="A2" i="11542"/>
  <c r="AX75" i="11530" l="1"/>
  <c r="AX67" i="11530"/>
  <c r="AX69" i="11530"/>
  <c r="AX53" i="11530"/>
  <c r="AX81" i="11530"/>
  <c r="AX43" i="11530"/>
  <c r="AX45" i="11530"/>
  <c r="AX22" i="11530"/>
  <c r="AX37" i="11530"/>
  <c r="AX21" i="11530"/>
  <c r="AX49" i="11530"/>
  <c r="AX52" i="11530"/>
  <c r="AX36" i="11530"/>
  <c r="AX28" i="11530"/>
  <c r="AX84" i="11530"/>
  <c r="AX68" i="11530"/>
  <c r="AX59" i="11530"/>
  <c r="AX79" i="11530"/>
  <c r="AX60" i="11530"/>
  <c r="AX33" i="11530"/>
  <c r="AX65" i="11530"/>
  <c r="AX87" i="11530"/>
  <c r="AX40" i="11530"/>
  <c r="AX26" i="11530"/>
  <c r="AX76" i="11530"/>
  <c r="AX44" i="11530"/>
  <c r="AX51" i="11530"/>
  <c r="AX29" i="11530"/>
  <c r="AX92" i="11530"/>
  <c r="AX25" i="11530"/>
  <c r="AX89" i="11530"/>
  <c r="AX41" i="11530"/>
  <c r="AX83" i="11530"/>
  <c r="AX56" i="11530"/>
  <c r="AX91" i="11530"/>
  <c r="AX88" i="11530"/>
  <c r="AX72" i="11530"/>
  <c r="AX73" i="11530"/>
  <c r="AX24" i="11530"/>
  <c r="AX57" i="11530"/>
  <c r="AX35" i="11530"/>
  <c r="AX80" i="11530"/>
  <c r="AX64" i="11530"/>
  <c r="AX48" i="11530"/>
  <c r="AX32" i="11530"/>
  <c r="AX71" i="11530"/>
  <c r="AX63" i="11530"/>
  <c r="AX55" i="11530"/>
  <c r="AX47" i="11530"/>
  <c r="AX39" i="11530"/>
  <c r="AX31" i="11530"/>
  <c r="AX23" i="11530"/>
  <c r="AX82" i="11530"/>
  <c r="AX74" i="11530"/>
  <c r="AX58" i="11530"/>
  <c r="AX77" i="11530"/>
  <c r="AX90" i="11530"/>
  <c r="AX66" i="11530"/>
  <c r="AX50" i="11530"/>
  <c r="AX42" i="11530"/>
  <c r="AX34" i="11530"/>
  <c r="AX85" i="11530"/>
  <c r="AX70" i="11530"/>
  <c r="AX38" i="11530"/>
  <c r="AX93" i="11530"/>
  <c r="AX94" i="11530"/>
  <c r="AX86" i="11530"/>
  <c r="AX78" i="11530"/>
  <c r="AX62" i="11530"/>
  <c r="AX54" i="11530"/>
  <c r="AX46" i="11530"/>
  <c r="AX30" i="11530"/>
  <c r="I4" i="11537" l="1"/>
  <c r="C2" i="11530"/>
  <c r="C7" i="11539"/>
  <c r="C23" i="11539"/>
  <c r="C27" i="11539"/>
  <c r="C25" i="11539"/>
  <c r="C24" i="11539"/>
  <c r="AY37" i="11530"/>
  <c r="AZ37" i="11530" s="1"/>
  <c r="AW38" i="11530"/>
  <c r="AW40" i="11530"/>
  <c r="AW41" i="11530"/>
  <c r="AY43" i="11530"/>
  <c r="AZ43" i="11530" s="1"/>
  <c r="AY44" i="11530"/>
  <c r="AZ44" i="11530" s="1"/>
  <c r="AY45" i="11530"/>
  <c r="AZ45" i="11530" s="1"/>
  <c r="AW46" i="11530"/>
  <c r="AW47" i="11530"/>
  <c r="AW48" i="11530"/>
  <c r="AW49" i="11530"/>
  <c r="AW51" i="11530"/>
  <c r="AY52" i="11530"/>
  <c r="AZ52" i="11530" s="1"/>
  <c r="AW53" i="11530"/>
  <c r="AW54" i="11530"/>
  <c r="AW55" i="11530"/>
  <c r="AW56" i="11530"/>
  <c r="AY57" i="11530"/>
  <c r="AZ57" i="11530" s="1"/>
  <c r="AW59" i="11530"/>
  <c r="AW60" i="11530"/>
  <c r="AY61" i="11530"/>
  <c r="AZ61" i="11530" s="1"/>
  <c r="AW62" i="11530"/>
  <c r="AY63" i="11530"/>
  <c r="AZ63" i="11530" s="1"/>
  <c r="AW64" i="11530"/>
  <c r="AY65" i="11530"/>
  <c r="AZ65" i="11530" s="1"/>
  <c r="AW67" i="11530"/>
  <c r="AW68" i="11530"/>
  <c r="AY69" i="11530"/>
  <c r="AZ69" i="11530" s="1"/>
  <c r="AW70" i="11530"/>
  <c r="AY71" i="11530"/>
  <c r="AZ71" i="11530" s="1"/>
  <c r="AW72" i="11530"/>
  <c r="AW73" i="11530"/>
  <c r="AY75" i="11530"/>
  <c r="AZ75" i="11530" s="1"/>
  <c r="AW76" i="11530"/>
  <c r="AW77" i="11530"/>
  <c r="AW78" i="11530"/>
  <c r="AW79" i="11530"/>
  <c r="AW80" i="11530"/>
  <c r="AY81" i="11530"/>
  <c r="AZ81" i="11530" s="1"/>
  <c r="AW82" i="11530"/>
  <c r="AW83" i="11530"/>
  <c r="AW85" i="11530"/>
  <c r="AW86" i="11530"/>
  <c r="AY88" i="11530"/>
  <c r="AZ88" i="11530" s="1"/>
  <c r="AW89" i="11530"/>
  <c r="AW90" i="11530"/>
  <c r="AY92" i="11530"/>
  <c r="AZ92" i="11530" s="1"/>
  <c r="AY93" i="11530"/>
  <c r="AZ93" i="11530" s="1"/>
  <c r="AW94" i="11530"/>
  <c r="AW17" i="11530"/>
  <c r="AY18" i="11530"/>
  <c r="AZ18" i="11530" s="1"/>
  <c r="AW19" i="11530"/>
  <c r="AW20" i="11530"/>
  <c r="AW21" i="11530"/>
  <c r="AY22" i="11530"/>
  <c r="AZ22" i="11530" s="1"/>
  <c r="AW23" i="11530"/>
  <c r="AW24" i="11530"/>
  <c r="AW25" i="11530"/>
  <c r="AW26" i="11530"/>
  <c r="AY27" i="11530"/>
  <c r="AZ27" i="11530" s="1"/>
  <c r="AY28" i="11530"/>
  <c r="AZ28" i="11530" s="1"/>
  <c r="AW29" i="11530"/>
  <c r="AY30" i="11530"/>
  <c r="AZ30" i="11530" s="1"/>
  <c r="AW31" i="11530"/>
  <c r="AW32" i="11530"/>
  <c r="AW33" i="11530"/>
  <c r="AW34" i="11530"/>
  <c r="AW35" i="11530"/>
  <c r="AW36" i="11530"/>
  <c r="AY51" i="11530"/>
  <c r="AZ51" i="11530" s="1"/>
  <c r="AY49" i="11530"/>
  <c r="AZ49" i="11530" s="1"/>
  <c r="AW61" i="11530"/>
  <c r="AW45" i="11530"/>
  <c r="AW37" i="11530"/>
  <c r="AY73" i="11530"/>
  <c r="AZ73" i="11530" s="1"/>
  <c r="AW65" i="11530"/>
  <c r="AY55" i="11530"/>
  <c r="AZ55" i="11530" s="1"/>
  <c r="AY41" i="11530"/>
  <c r="AZ41" i="11530" s="1"/>
  <c r="AY53" i="11530"/>
  <c r="AZ53" i="11530" s="1"/>
  <c r="AY47" i="11530"/>
  <c r="AZ47" i="11530" s="1"/>
  <c r="AW28" i="11530"/>
  <c r="AY83" i="11530"/>
  <c r="AZ83" i="11530" s="1"/>
  <c r="AY24" i="11530"/>
  <c r="AZ24" i="11530" s="1"/>
  <c r="AY85" i="11530"/>
  <c r="AZ85" i="11530" s="1"/>
  <c r="AW57" i="11530"/>
  <c r="AY67" i="11530"/>
  <c r="AZ67" i="11530" s="1"/>
  <c r="AW88" i="11530"/>
  <c r="AY76" i="11530"/>
  <c r="AZ76" i="11530" s="1"/>
  <c r="AY94" i="11530"/>
  <c r="AZ94" i="11530" s="1"/>
  <c r="AY86" i="11530"/>
  <c r="AZ86" i="11530" s="1"/>
  <c r="AY19" i="11530"/>
  <c r="AZ19" i="11530" s="1"/>
  <c r="AW92" i="11530"/>
  <c r="AY36" i="11530"/>
  <c r="AZ36" i="11530" s="1"/>
  <c r="AY82" i="11530"/>
  <c r="AZ82" i="11530" s="1"/>
  <c r="AW44" i="11530"/>
  <c r="AW63" i="11530"/>
  <c r="AY60" i="11530"/>
  <c r="AZ60" i="11530" s="1"/>
  <c r="AY21" i="11530"/>
  <c r="AZ21" i="11530" s="1"/>
  <c r="AY68" i="11530"/>
  <c r="AZ68" i="11530" s="1"/>
  <c r="AY33" i="11530"/>
  <c r="AZ33" i="11530" s="1"/>
  <c r="AY25" i="11530"/>
  <c r="AZ25" i="11530" s="1"/>
  <c r="AW18" i="11530"/>
  <c r="AY72" i="11530"/>
  <c r="AZ72" i="11530" s="1"/>
  <c r="AY35" i="11530"/>
  <c r="AZ35" i="11530" s="1"/>
  <c r="AY56" i="11530"/>
  <c r="AZ56" i="11530" s="1"/>
  <c r="AY31" i="11530"/>
  <c r="AZ31" i="11530" s="1"/>
  <c r="AY62" i="11530"/>
  <c r="AZ62" i="11530" s="1"/>
  <c r="AY79" i="11530"/>
  <c r="AZ79" i="11530" s="1"/>
  <c r="AY89" i="11530"/>
  <c r="AZ89" i="11530" s="1"/>
  <c r="AY77" i="11530"/>
  <c r="AZ77" i="11530" s="1"/>
  <c r="AW81" i="11530"/>
  <c r="AW71" i="11530"/>
  <c r="AY64" i="11530"/>
  <c r="AZ64" i="11530" s="1"/>
  <c r="AW30" i="11530"/>
  <c r="AW93" i="11530"/>
  <c r="AY38" i="11530"/>
  <c r="AZ38" i="11530" s="1"/>
  <c r="AW52" i="11530"/>
  <c r="AY46" i="11530"/>
  <c r="AZ46" i="11530" s="1"/>
  <c r="AW69" i="11530"/>
  <c r="AY40" i="11530"/>
  <c r="AZ40" i="11530" s="1"/>
  <c r="AY48" i="11530"/>
  <c r="AZ48" i="11530" s="1"/>
  <c r="AW27" i="11530"/>
  <c r="AY29" i="11530"/>
  <c r="AZ29" i="11530" s="1"/>
  <c r="AY78" i="11530"/>
  <c r="AZ78" i="11530" s="1"/>
  <c r="AY34" i="11530"/>
  <c r="AZ34" i="11530" s="1"/>
  <c r="AY20" i="11530"/>
  <c r="AZ20" i="11530" s="1"/>
  <c r="AY26" i="11530"/>
  <c r="AZ26" i="11530" s="1"/>
  <c r="AY17" i="11530"/>
  <c r="AZ17" i="11530" s="1"/>
  <c r="AY54" i="11530"/>
  <c r="AZ54" i="11530" s="1"/>
  <c r="AY70" i="11530"/>
  <c r="AZ70" i="11530" s="1"/>
  <c r="AY80" i="11530"/>
  <c r="AZ80" i="11530" s="1"/>
  <c r="AY90" i="11530"/>
  <c r="AZ90" i="11530" s="1"/>
  <c r="AY32" i="11530"/>
  <c r="AZ32" i="11530" s="1"/>
  <c r="AW75" i="11530"/>
  <c r="AW43" i="11530"/>
  <c r="AY59" i="11530"/>
  <c r="AZ59" i="11530" s="1"/>
  <c r="AY23" i="11530"/>
  <c r="AZ23" i="11530" s="1"/>
  <c r="AW50" i="11530"/>
  <c r="AY50" i="11530"/>
  <c r="AZ50" i="11530" s="1"/>
  <c r="AW91" i="11530"/>
  <c r="AY91" i="11530"/>
  <c r="AZ91" i="11530" s="1"/>
  <c r="AW74" i="11530"/>
  <c r="AY74" i="11530"/>
  <c r="AZ74" i="11530" s="1"/>
  <c r="AW42" i="11530"/>
  <c r="AY42" i="11530"/>
  <c r="AZ42" i="11530" s="1"/>
  <c r="AY16" i="11530"/>
  <c r="AW16" i="11530"/>
  <c r="AY87" i="11530"/>
  <c r="AZ87" i="11530" s="1"/>
  <c r="AW87" i="11530"/>
  <c r="AW22" i="11530"/>
  <c r="AW58" i="11530"/>
  <c r="AY58" i="11530"/>
  <c r="AZ58" i="11530" s="1"/>
  <c r="AW84" i="11530"/>
  <c r="AY84" i="11530"/>
  <c r="AZ84" i="11530" s="1"/>
  <c r="AW66" i="11530"/>
  <c r="AY66" i="11530"/>
  <c r="AZ66" i="11530" s="1"/>
  <c r="AW39" i="11530"/>
  <c r="AY39" i="11530"/>
  <c r="AZ39" i="11530" s="1"/>
  <c r="AZ16" i="11530" l="1"/>
  <c r="I5" i="11530"/>
  <c r="I6" i="115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Lindsay Newcomb-Smith</author>
  </authors>
  <commentList>
    <comment ref="B14" authorId="0" shapeId="0" xr:uid="{00000000-0006-0000-0000-000001000000}">
      <text>
        <r>
          <rPr>
            <sz val="10"/>
            <color indexed="81"/>
            <rFont val="Arial"/>
            <family val="2"/>
          </rPr>
          <t>This is an example of a comment.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Lindsay Newcomb-Smith</author>
    <author>Elier Ruiz</author>
  </authors>
  <commentList>
    <comment ref="A6" authorId="0" shapeId="0" xr:uid="{00000000-0006-0000-0100-000001000000}">
      <text>
        <r>
          <rPr>
            <sz val="10"/>
            <color indexed="81"/>
            <rFont val="Arial"/>
            <family val="2"/>
          </rPr>
          <t xml:space="preserve">Global Location Number (GLN) can be used by companies to identify their locations, giving them complete flexibility to identify any type or level of location required. (from </t>
        </r>
        <r>
          <rPr>
            <u/>
            <sz val="10"/>
            <color indexed="81"/>
            <rFont val="Arial"/>
            <family val="2"/>
          </rPr>
          <t>http://www.gs1.org/gln</t>
        </r>
        <r>
          <rPr>
            <sz val="10"/>
            <color indexed="81"/>
            <rFont val="Arial"/>
            <family val="2"/>
          </rPr>
          <t>)</t>
        </r>
        <r>
          <rPr>
            <sz val="9"/>
            <color indexed="81"/>
            <rFont val="Tahoma"/>
            <family val="2"/>
          </rPr>
          <t xml:space="preserve">
</t>
        </r>
      </text>
    </comment>
    <comment ref="A7" authorId="0" shapeId="0" xr:uid="{00000000-0006-0000-0100-000002000000}">
      <text>
        <r>
          <rPr>
            <sz val="10"/>
            <color indexed="81"/>
            <rFont val="Arial"/>
            <family val="2"/>
          </rPr>
          <t xml:space="preserve">Dun &amp; Bradstreet (D&amp;B) provides a DUNS Number, a unique nine digit identification number, for each physical location of your business. (from </t>
        </r>
        <r>
          <rPr>
            <u/>
            <sz val="10"/>
            <color indexed="81"/>
            <rFont val="Arial"/>
            <family val="2"/>
          </rPr>
          <t>http://fedgov.dnb.com</t>
        </r>
        <r>
          <rPr>
            <sz val="10"/>
            <color indexed="81"/>
            <rFont val="Arial"/>
            <family val="2"/>
          </rPr>
          <t>)</t>
        </r>
      </text>
    </comment>
    <comment ref="A15" authorId="0" shapeId="0" xr:uid="{00000000-0006-0000-0100-000003000000}">
      <text>
        <r>
          <rPr>
            <sz val="10"/>
            <color indexed="81"/>
            <rFont val="Arial"/>
            <family val="2"/>
          </rPr>
          <t>The Federal W9 Form must be filled out and emailed to Wegmans Accounts Payable.</t>
        </r>
      </text>
    </comment>
    <comment ref="A16" authorId="0" shapeId="0" xr:uid="{00000000-0006-0000-0100-000005000000}">
      <text>
        <r>
          <rPr>
            <sz val="10"/>
            <color indexed="81"/>
            <rFont val="Arial"/>
            <family val="2"/>
          </rPr>
          <t xml:space="preserve">Wegmans encourages suppliers to utilize Electronic Data Interchange (EDI) transactions in order to better facilitate communications between the vendor and Wegmans. The EDI Setup Form must be completed to transmit purchase orders via EDI.  </t>
        </r>
      </text>
    </comment>
    <comment ref="A17" authorId="1" shapeId="0" xr:uid="{75AC41B9-A331-4558-B535-661A17176127}">
      <text>
        <r>
          <rPr>
            <b/>
            <sz val="9"/>
            <color indexed="81"/>
            <rFont val="Tahoma"/>
            <family val="2"/>
          </rPr>
          <t>A Certificate Of Insurance is REQUIRED from all Vendors.</t>
        </r>
      </text>
    </comment>
    <comment ref="A18" authorId="1" shapeId="0" xr:uid="{CA230B95-15B4-4B17-A152-BEE4FF000F7C}">
      <text>
        <r>
          <rPr>
            <b/>
            <sz val="9"/>
            <color indexed="81"/>
            <rFont val="Tahoma"/>
            <family val="2"/>
          </rPr>
          <t>To load products on Wegmans.com, vendors must have an account with Syndigo.</t>
        </r>
      </text>
    </comment>
    <comment ref="A55" authorId="0" shapeId="0" xr:uid="{00000000-0006-0000-0100-000006000000}">
      <text>
        <r>
          <rPr>
            <sz val="10"/>
            <color indexed="81"/>
            <rFont val="Arial"/>
            <family val="2"/>
          </rPr>
          <t>Freight on Board (FOB) location is where Wegmans legally takes ownership of the order.</t>
        </r>
        <r>
          <rPr>
            <b/>
            <sz val="9"/>
            <color indexed="81"/>
            <rFont val="Tahoma"/>
            <family val="2"/>
          </rPr>
          <t xml:space="preserve">
</t>
        </r>
      </text>
    </comment>
    <comment ref="A56" authorId="0" shapeId="0" xr:uid="{00000000-0006-0000-0100-000007000000}">
      <text>
        <r>
          <rPr>
            <sz val="10"/>
            <color indexed="81"/>
            <rFont val="Arial"/>
            <family val="2"/>
          </rPr>
          <t>The Freight Code signifies how the freight is paid for and how the order ships. Please be sure to follow all instructions provided in the Wegmans Vendor Guide; otherwise, you may be responsible for the freight for incorrectly shipped orders.</t>
        </r>
      </text>
    </comment>
    <comment ref="A59" authorId="0" shapeId="0" xr:uid="{00000000-0006-0000-0100-000008000000}">
      <text>
        <r>
          <rPr>
            <sz val="10"/>
            <color indexed="81"/>
            <rFont val="Arial"/>
            <family val="2"/>
          </rPr>
          <t>Enter the payment terms in the box to the right.</t>
        </r>
      </text>
    </comment>
    <comment ref="A63" authorId="0" shapeId="0" xr:uid="{00000000-0006-0000-0100-000009000000}">
      <text>
        <r>
          <rPr>
            <sz val="10"/>
            <color indexed="81"/>
            <rFont val="Arial"/>
            <family val="2"/>
          </rPr>
          <t>Besides containing a link to the Wegmans Vendor Guide, the Wegmans "For Our Suppliers" website contains important information for vendors regarding Accounting, Supply Chain, Logistics, Marketing, Merchandising (General Merchandise New Item Form, Price Change Form, etc.), Product Recalls, and Purchasing (W-Buy link).</t>
        </r>
      </text>
    </comment>
    <comment ref="A64" authorId="0" shapeId="0" xr:uid="{00000000-0006-0000-0100-00000A000000}">
      <text>
        <r>
          <rPr>
            <sz val="10"/>
            <color indexed="81"/>
            <rFont val="Arial"/>
            <family val="2"/>
          </rPr>
          <t>The Wegmans Vendor Guide contains important information regarding how to schedule for a delivery appointment, data sync, product identification, EDI transmissions, general shipment requirements, pallet policy, case designs, carton markings, and more.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Lindsay Newcomb-Smith</author>
    <author>Elier Ruiz</author>
  </authors>
  <commentList>
    <comment ref="AN13" authorId="0" shapeId="0" xr:uid="{00000000-0006-0000-0300-000003000000}">
      <text>
        <r>
          <rPr>
            <b/>
            <sz val="12"/>
            <color indexed="81"/>
            <rFont val="Arial"/>
            <family val="2"/>
          </rPr>
          <t xml:space="preserve">ATTN: Wegmans Merchant/Buyer - </t>
        </r>
        <r>
          <rPr>
            <sz val="12"/>
            <color indexed="81"/>
            <rFont val="Arial"/>
            <family val="2"/>
          </rPr>
          <t xml:space="preserve">If the vendor is offering an off invoice allowance per case, enter in the percentage off in this cell.  It will automatically calculate the off invoice allowance per case for each item. </t>
        </r>
      </text>
    </comment>
    <comment ref="AO13" authorId="0" shapeId="0" xr:uid="{00000000-0006-0000-0300-000004000000}">
      <text>
        <r>
          <rPr>
            <b/>
            <sz val="12"/>
            <color indexed="81"/>
            <rFont val="Arial"/>
            <family val="2"/>
          </rPr>
          <t xml:space="preserve">ATTN: Wegmans Merchant/Buyer - </t>
        </r>
        <r>
          <rPr>
            <sz val="12"/>
            <color indexed="81"/>
            <rFont val="Arial"/>
            <family val="2"/>
          </rPr>
          <t xml:space="preserve">If the order is collect, enter in the estimate freight percentage in this cell.  It will automatically calculate the freight cost per case for each item. </t>
        </r>
      </text>
    </comment>
    <comment ref="S14" authorId="0" shapeId="0" xr:uid="{00000000-0006-0000-0300-00000A000000}">
      <text>
        <r>
          <rPr>
            <sz val="12"/>
            <color indexed="81"/>
            <rFont val="Arial"/>
            <family val="2"/>
          </rPr>
          <t>The Country of Origin is the country that is listed after "Made in..." on the product's packaging. If in the US, please identify the state as well.</t>
        </r>
      </text>
    </comment>
    <comment ref="Z14" authorId="1" shapeId="0" xr:uid="{00000000-0006-0000-0300-00000B000000}">
      <text>
        <r>
          <rPr>
            <b/>
            <sz val="9"/>
            <color indexed="81"/>
            <rFont val="Tahoma"/>
            <family val="2"/>
          </rPr>
          <t>Tub Max Depth is 18"</t>
        </r>
        <r>
          <rPr>
            <sz val="9"/>
            <color indexed="81"/>
            <rFont val="Tahoma"/>
            <family val="2"/>
          </rPr>
          <t xml:space="preserve">
</t>
        </r>
      </text>
    </comment>
    <comment ref="AA14" authorId="1" shapeId="0" xr:uid="{00000000-0006-0000-0300-00000C000000}">
      <text>
        <r>
          <rPr>
            <b/>
            <sz val="9"/>
            <color indexed="81"/>
            <rFont val="Tahoma"/>
            <family val="2"/>
          </rPr>
          <t>Tub Max Width is 12"</t>
        </r>
        <r>
          <rPr>
            <sz val="9"/>
            <color indexed="81"/>
            <rFont val="Tahoma"/>
            <family val="2"/>
          </rPr>
          <t xml:space="preserve">
</t>
        </r>
      </text>
    </comment>
    <comment ref="AB14" authorId="1" shapeId="0" xr:uid="{00000000-0006-0000-0300-00000D000000}">
      <text>
        <r>
          <rPr>
            <b/>
            <sz val="9"/>
            <color indexed="81"/>
            <rFont val="Tahoma"/>
            <family val="2"/>
          </rPr>
          <t>Tub Max Height is 11"</t>
        </r>
        <r>
          <rPr>
            <sz val="9"/>
            <color indexed="81"/>
            <rFont val="Tahoma"/>
            <family val="2"/>
          </rPr>
          <t xml:space="preserve">
</t>
        </r>
      </text>
    </comment>
    <comment ref="AG14" authorId="0" shapeId="0" xr:uid="{00000000-0006-0000-0300-00000E000000}">
      <text>
        <r>
          <rPr>
            <sz val="12"/>
            <color indexed="81"/>
            <rFont val="Arial"/>
            <family val="2"/>
          </rPr>
          <t>Case weight of 35 pounds or less is preferable.  Cases greater than 50 pounds should be avoided.</t>
        </r>
      </text>
    </comment>
    <comment ref="AH14" authorId="0" shapeId="0" xr:uid="{00000000-0006-0000-0300-00000F000000}">
      <text>
        <r>
          <rPr>
            <sz val="12"/>
            <color indexed="81"/>
            <rFont val="Arial"/>
            <family val="2"/>
          </rPr>
          <t>This cube value should be the cubic feet of one master carton.</t>
        </r>
      </text>
    </comment>
  </commentList>
</comments>
</file>

<file path=xl/sharedStrings.xml><?xml version="1.0" encoding="utf-8"?>
<sst xmlns="http://schemas.openxmlformats.org/spreadsheetml/2006/main" count="1005" uniqueCount="715">
  <si>
    <t>GP%</t>
  </si>
  <si>
    <t>S#</t>
  </si>
  <si>
    <t>P#</t>
  </si>
  <si>
    <t>R#</t>
  </si>
  <si>
    <t>Width</t>
  </si>
  <si>
    <t>Depth</t>
  </si>
  <si>
    <t>Height</t>
  </si>
  <si>
    <t>Buyer #</t>
  </si>
  <si>
    <t>Color</t>
  </si>
  <si>
    <t>Weight</t>
  </si>
  <si>
    <t>Pallet Ti</t>
  </si>
  <si>
    <t>Cube</t>
  </si>
  <si>
    <t>Each Cost</t>
  </si>
  <si>
    <t>Case Cost</t>
  </si>
  <si>
    <t>Total Case order</t>
  </si>
  <si>
    <t>Total Cost</t>
  </si>
  <si>
    <t>Total Retail</t>
  </si>
  <si>
    <t>Total GP$</t>
  </si>
  <si>
    <t>Ship Date</t>
  </si>
  <si>
    <t>Arrive Date</t>
  </si>
  <si>
    <t>Sales Rep Information</t>
  </si>
  <si>
    <t>Returns/Defective Policy</t>
  </si>
  <si>
    <t>Manufacturer should cooperate with the following process:</t>
  </si>
  <si>
    <t>Customer Service/Order Contact</t>
  </si>
  <si>
    <t>Class</t>
  </si>
  <si>
    <t>Item Dimensions</t>
  </si>
  <si>
    <t>Inner Pack Dimensions</t>
  </si>
  <si>
    <t>MAP Retail</t>
  </si>
  <si>
    <t>Brand</t>
  </si>
  <si>
    <t>Retail</t>
  </si>
  <si>
    <t>Dept</t>
  </si>
  <si>
    <t>Cat</t>
  </si>
  <si>
    <t>Company Name</t>
  </si>
  <si>
    <t>Sales Rep Name</t>
  </si>
  <si>
    <t>Vendor Order Logistics</t>
  </si>
  <si>
    <t>Corporate Vendor Information</t>
  </si>
  <si>
    <t>PLEASE DO NOT ADD OR DELETE COLUMNS OR CHANGE THE FORMAT OF THIS DOCUMENT</t>
  </si>
  <si>
    <t>Sub Brand</t>
  </si>
  <si>
    <t>Remit To Information</t>
  </si>
  <si>
    <t>Company Remit to Name</t>
  </si>
  <si>
    <t>Primary Ship Location</t>
  </si>
  <si>
    <t>Secondary Ship Location</t>
  </si>
  <si>
    <t>Pallet Info</t>
  </si>
  <si>
    <t>Master Carton Information</t>
  </si>
  <si>
    <t>Wegmans Vendor Guide</t>
  </si>
  <si>
    <t>Required! DSD orders must include Invoice #, PO #, and amount to be paid.</t>
  </si>
  <si>
    <t>https://www.irs.gov/Forms-&amp;-Pubs</t>
  </si>
  <si>
    <t>AccountsPayable@wegmans.com</t>
  </si>
  <si>
    <t>Business/Corporate Address</t>
  </si>
  <si>
    <t>Phone Number</t>
  </si>
  <si>
    <t>Fax Number</t>
  </si>
  <si>
    <t>E-Mail Address</t>
  </si>
  <si>
    <t>Vendor Website URL</t>
  </si>
  <si>
    <t>Email Address</t>
  </si>
  <si>
    <t>Contact Name</t>
  </si>
  <si>
    <t>Contact Title</t>
  </si>
  <si>
    <t>Wegmans Desired Payment Terms</t>
  </si>
  <si>
    <t>Cell Number</t>
  </si>
  <si>
    <t>Ship Location(s)</t>
  </si>
  <si>
    <t>Data Sync Contact</t>
  </si>
  <si>
    <t>Wegmans "For Our Suppliers" Website</t>
  </si>
  <si>
    <t>Freight Code</t>
  </si>
  <si>
    <t>Minimum Order</t>
  </si>
  <si>
    <t>Wegmans Item Number</t>
  </si>
  <si>
    <t>VBBR #</t>
  </si>
  <si>
    <t>Replenishment</t>
  </si>
  <si>
    <t>PO #</t>
  </si>
  <si>
    <t>Clone Item Number</t>
  </si>
  <si>
    <t>Off Invoice per Case</t>
  </si>
  <si>
    <t>Freight per Case</t>
  </si>
  <si>
    <t>Parent Company Name</t>
  </si>
  <si>
    <t>Item Indicator(s)</t>
  </si>
  <si>
    <t>Report Flag</t>
  </si>
  <si>
    <t>Merch. Control</t>
  </si>
  <si>
    <t>United States - Alabama</t>
  </si>
  <si>
    <t>United States - Alaska</t>
  </si>
  <si>
    <t>United States - Arizona</t>
  </si>
  <si>
    <t>United States - Arkansas</t>
  </si>
  <si>
    <t>United States - California</t>
  </si>
  <si>
    <t>United States - Colorado</t>
  </si>
  <si>
    <t>United States - Connecticut</t>
  </si>
  <si>
    <t>United States - Delaware</t>
  </si>
  <si>
    <t>United States - Florida</t>
  </si>
  <si>
    <t>United States - Georgia</t>
  </si>
  <si>
    <t>United States - Hawaii</t>
  </si>
  <si>
    <t>United States - Idaho</t>
  </si>
  <si>
    <t>United States - Illinois</t>
  </si>
  <si>
    <t>United States - Indiana</t>
  </si>
  <si>
    <t>United States - Iowa</t>
  </si>
  <si>
    <t>United States - Kansas</t>
  </si>
  <si>
    <t>United States - Kentucky</t>
  </si>
  <si>
    <t>United States - Louisiana</t>
  </si>
  <si>
    <t>United States - Maine</t>
  </si>
  <si>
    <t>United States - Maryland</t>
  </si>
  <si>
    <t>United States - Massachusetts</t>
  </si>
  <si>
    <t>United States - Michigan</t>
  </si>
  <si>
    <t>United States - Minnesota</t>
  </si>
  <si>
    <t>United States - Mississippi</t>
  </si>
  <si>
    <t>United States - Missouri</t>
  </si>
  <si>
    <t>United States - Montana</t>
  </si>
  <si>
    <t>United States - Nebraska</t>
  </si>
  <si>
    <t>United States - Nevada</t>
  </si>
  <si>
    <t>United States - New Hampshire</t>
  </si>
  <si>
    <t>United States - New Jersey</t>
  </si>
  <si>
    <t>United States - New Mexico</t>
  </si>
  <si>
    <t>United States - New York</t>
  </si>
  <si>
    <t>United States - North Carolina</t>
  </si>
  <si>
    <t>United States - North Dakota</t>
  </si>
  <si>
    <t>United States - Ohio</t>
  </si>
  <si>
    <t>United States - Oklahoma</t>
  </si>
  <si>
    <t>United States - Oregon</t>
  </si>
  <si>
    <t>United States - Pennsylvania</t>
  </si>
  <si>
    <t>United States - Rhode Island</t>
  </si>
  <si>
    <t>United States - South Carolina</t>
  </si>
  <si>
    <t>United States - South Dakota</t>
  </si>
  <si>
    <t>United States - Tennessee</t>
  </si>
  <si>
    <t>United States - Texas</t>
  </si>
  <si>
    <t>United States - Utah</t>
  </si>
  <si>
    <t>United States - Vermont</t>
  </si>
  <si>
    <t>United States - Virginia</t>
  </si>
  <si>
    <t>United States - Washington</t>
  </si>
  <si>
    <t>United States - West Virginia</t>
  </si>
  <si>
    <t>United States - Wisconsin</t>
  </si>
  <si>
    <t>United States - Wyoming</t>
  </si>
  <si>
    <t>Country/State of Origin List</t>
  </si>
  <si>
    <t>India</t>
  </si>
  <si>
    <t>Afghanistan</t>
  </si>
  <si>
    <t>Albania</t>
  </si>
  <si>
    <t>Algeria</t>
  </si>
  <si>
    <t>Andorra</t>
  </si>
  <si>
    <t>Angola</t>
  </si>
  <si>
    <t>American Samoa</t>
  </si>
  <si>
    <t>Anguilla</t>
  </si>
  <si>
    <t>Antarctica</t>
  </si>
  <si>
    <t>Antigua and Barbuda</t>
  </si>
  <si>
    <t>Argentina</t>
  </si>
  <si>
    <t>Armenia</t>
  </si>
  <si>
    <t>Aruba</t>
  </si>
  <si>
    <t>Australia</t>
  </si>
  <si>
    <t>Austria</t>
  </si>
  <si>
    <t>Azerbaijan</t>
  </si>
  <si>
    <t>Bahrain</t>
  </si>
  <si>
    <t>Bangladesh</t>
  </si>
  <si>
    <t>Barbados</t>
  </si>
  <si>
    <t>Belarus</t>
  </si>
  <si>
    <t>Belgium</t>
  </si>
  <si>
    <t>Belize</t>
  </si>
  <si>
    <t>Benin</t>
  </si>
  <si>
    <t>Bermuda</t>
  </si>
  <si>
    <t>Bhutan</t>
  </si>
  <si>
    <t>Bosnia and Herzegovina</t>
  </si>
  <si>
    <t>Botswana</t>
  </si>
  <si>
    <t>Bouvet Island</t>
  </si>
  <si>
    <t>Brazil</t>
  </si>
  <si>
    <t>British Indian Ocean Territory</t>
  </si>
  <si>
    <t>Bulgaria</t>
  </si>
  <si>
    <t>Burkina Faso</t>
  </si>
  <si>
    <t>Burundi</t>
  </si>
  <si>
    <t>Cambodia</t>
  </si>
  <si>
    <t>Cameroon</t>
  </si>
  <si>
    <t>Canada</t>
  </si>
  <si>
    <t>Cayman Islands</t>
  </si>
  <si>
    <t>Central African Republic</t>
  </si>
  <si>
    <t>Chad</t>
  </si>
  <si>
    <t>Chile</t>
  </si>
  <si>
    <t>China</t>
  </si>
  <si>
    <t>Christmas Island</t>
  </si>
  <si>
    <t>Cocos (Keeling) Islands</t>
  </si>
  <si>
    <t>Colombia</t>
  </si>
  <si>
    <t>Comoros</t>
  </si>
  <si>
    <t>Cook Islands</t>
  </si>
  <si>
    <t>Costa Rica</t>
  </si>
  <si>
    <t>Croatia</t>
  </si>
  <si>
    <t>Cuba</t>
  </si>
  <si>
    <t>Cyprus</t>
  </si>
  <si>
    <t>Czech Republic</t>
  </si>
  <si>
    <t>Denmark</t>
  </si>
  <si>
    <t>Djibouti</t>
  </si>
  <si>
    <t>Dominica</t>
  </si>
  <si>
    <t>Dominican Republic</t>
  </si>
  <si>
    <t>Ecuador</t>
  </si>
  <si>
    <t>Egypt</t>
  </si>
  <si>
    <t>El Salvador</t>
  </si>
  <si>
    <t>Equatorial Guinea</t>
  </si>
  <si>
    <t>Eritrea</t>
  </si>
  <si>
    <t>Estonia</t>
  </si>
  <si>
    <t>Ethiopia</t>
  </si>
  <si>
    <t>Faroe Islands</t>
  </si>
  <si>
    <t>Fiji</t>
  </si>
  <si>
    <t>Finland</t>
  </si>
  <si>
    <t>France</t>
  </si>
  <si>
    <t>French Guiana</t>
  </si>
  <si>
    <t>French Polynesia</t>
  </si>
  <si>
    <t>Gabon</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</si>
  <si>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</si>
  <si>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</si>
  <si>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</si>
  <si>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</si>
  <si>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</si>
  <si>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</si>
  <si>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</si>
  <si>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</si>
  <si>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</si>
  <si>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</si>
  <si>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</si>
  <si>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</si>
  <si>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</si>
  <si>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</si>
  <si>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</si>
  <si>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</si>
  <si>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Honduras</t>
  </si>
  <si>
    <t>Hong Kong</t>
  </si>
  <si>
    <t>Hungary</t>
  </si>
  <si>
    <t>Iceland</t>
  </si>
  <si>
    <t>Indonesia</t>
  </si>
  <si>
    <t>Iraq</t>
  </si>
  <si>
    <t>Ireland</t>
  </si>
  <si>
    <t>Isle of Man</t>
  </si>
  <si>
    <t>Israel</t>
  </si>
  <si>
    <t>Italy</t>
  </si>
  <si>
    <t>Jamaica</t>
  </si>
  <si>
    <t>Japan</t>
  </si>
  <si>
    <t>Jersey</t>
  </si>
  <si>
    <t>Jordan</t>
  </si>
  <si>
    <t>Kazakhstan</t>
  </si>
  <si>
    <t>Kenya</t>
  </si>
  <si>
    <t>Kiribati</t>
  </si>
  <si>
    <t>Kuwait</t>
  </si>
  <si>
    <t>Kyrgyzstan</t>
  </si>
  <si>
    <t>Latvia</t>
  </si>
  <si>
    <t>Lebanon</t>
  </si>
  <si>
    <t>Lesotho</t>
  </si>
  <si>
    <t>Liberia</t>
  </si>
  <si>
    <t>Libya</t>
  </si>
  <si>
    <t>Liechtenstein</t>
  </si>
  <si>
    <t>Lithuania</t>
  </si>
  <si>
    <t>Luxembourg</t>
  </si>
  <si>
    <t>Madagascar</t>
  </si>
  <si>
    <t>Malawi</t>
  </si>
  <si>
    <t>Malaysia</t>
  </si>
  <si>
    <t>Maldives</t>
  </si>
  <si>
    <t>Mali</t>
  </si>
  <si>
    <t>Malta</t>
  </si>
  <si>
    <t>Marshall Islands</t>
  </si>
  <si>
    <t>Martinique</t>
  </si>
  <si>
    <t>Mauritania</t>
  </si>
  <si>
    <t>Mauritius</t>
  </si>
  <si>
    <t>Mayotte</t>
  </si>
  <si>
    <t>Mexico</t>
  </si>
  <si>
    <t>Micronesia, Federated States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</si>
  <si>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</si>
  <si>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</si>
  <si>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</si>
  <si>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</si>
  <si>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</si>
  <si>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</si>
  <si>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</si>
  <si>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</si>
  <si>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</si>
  <si>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</si>
  <si>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</si>
  <si>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</si>
  <si>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</si>
  <si>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</si>
  <si>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</si>
  <si>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</si>
  <si>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</si>
  <si>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</si>
  <si>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</si>
  <si>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</si>
  <si>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</si>
  <si>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</si>
  <si>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</si>
  <si>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Panama</t>
  </si>
  <si>
    <t>Papua New Guinea</t>
  </si>
  <si>
    <t>Paraguay</t>
  </si>
  <si>
    <t>Peru</t>
  </si>
  <si>
    <t>Philippines</t>
  </si>
  <si>
    <t>Poland</t>
  </si>
  <si>
    <t>Portugal</t>
  </si>
  <si>
    <t>Puerto Rico</t>
  </si>
  <si>
    <t>Qatar</t>
  </si>
  <si>
    <t>Romania</t>
  </si>
  <si>
    <t>Rwanda</t>
  </si>
  <si>
    <t>Saint Kitts and Nevis</t>
  </si>
  <si>
    <t>Saint Lucia</t>
  </si>
  <si>
    <t>Saint Pierre and Miquelon</t>
  </si>
  <si>
    <t>Saint Vincent and the Grenadines</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</si>
  <si>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</si>
  <si>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</si>
  <si>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</si>
  <si>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</si>
  <si>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</si>
  <si>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</si>
  <si>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</si>
  <si>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</si>
  <si>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</si>
  <si>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</si>
  <si>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</si>
  <si>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</si>
  <si>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</si>
  <si>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</si>
  <si>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Sudan</t>
  </si>
  <si>
    <t>Spain</t>
  </si>
  <si>
    <t>Sri Lanka</t>
  </si>
  <si>
    <t>Sudan</t>
  </si>
  <si>
    <t>Suriname</t>
  </si>
  <si>
    <t>Swaziland</t>
  </si>
  <si>
    <t>Sweden</t>
  </si>
  <si>
    <t>Switzerland</t>
  </si>
  <si>
    <t>Tajikistan</t>
  </si>
  <si>
    <t>Thailand</t>
  </si>
  <si>
    <t>Timor-Leste</t>
  </si>
  <si>
    <t>Togo</t>
  </si>
  <si>
    <t>Tokelau</t>
  </si>
  <si>
    <t>Trinidad and Tobago</t>
  </si>
  <si>
    <t>Tunisia</t>
  </si>
  <si>
    <t>Turkmenistan</t>
  </si>
  <si>
    <t>Turks and Caicos Islands</t>
  </si>
  <si>
    <t>Tuvalu</t>
  </si>
  <si>
    <t>Uganda</t>
  </si>
  <si>
    <t>Turkey</t>
  </si>
  <si>
    <t>Ukraine</t>
  </si>
  <si>
    <t>United Arab Emirates</t>
  </si>
  <si>
    <t>United Kingdom</t>
  </si>
  <si>
    <t>United States Minor Outlying Islands</t>
  </si>
  <si>
    <t>Uruguay</t>
  </si>
  <si>
    <t>Uzbekistan</t>
  </si>
  <si>
    <t>Vanuatu</t>
  </si>
  <si>
    <t>Wallis and Futuna</t>
  </si>
  <si>
    <t>Western Sahara</t>
  </si>
  <si>
    <t>Yemen</t>
  </si>
  <si>
    <t>Zambia</t>
  </si>
  <si>
    <t>Zimbabwe</t>
  </si>
  <si>
    <t>Vendor Name</t>
  </si>
  <si>
    <t>Vendor fills in all YELLOW highlighted columns and cells.</t>
  </si>
  <si>
    <t>Lead Time for Delivery in Business Days</t>
  </si>
  <si>
    <t>DUNS #</t>
  </si>
  <si>
    <t>GLN</t>
  </si>
  <si>
    <t>Document with Delivery</t>
  </si>
  <si>
    <r>
      <t xml:space="preserve">Case UPC
</t>
    </r>
    <r>
      <rPr>
        <i/>
        <sz val="12"/>
        <rFont val="Arial"/>
        <family val="2"/>
      </rPr>
      <t>Including Check Digits</t>
    </r>
  </si>
  <si>
    <t>Partial case packs will not be returned if they are valued under $200.00.</t>
  </si>
  <si>
    <t>COMPONENT</t>
  </si>
  <si>
    <t>FIELD</t>
  </si>
  <si>
    <t>VALUE</t>
  </si>
  <si>
    <t>Add Access </t>
  </si>
  <si>
    <t>Warehouse (875/856/880)
VMI (852/855/856/880)
QR (850/856/810)</t>
  </si>
  <si>
    <t>Lead Time:</t>
  </si>
  <si>
    <t>Review Day(s):</t>
  </si>
  <si>
    <t>Comment:</t>
  </si>
  <si>
    <t>Vendor:</t>
  </si>
  <si>
    <t>Action Requested:</t>
  </si>
  <si>
    <t>Date:</t>
  </si>
  <si>
    <t>Trading Partner Company Name:</t>
  </si>
  <si>
    <t>Trading Partner Address:</t>
  </si>
  <si>
    <t>ISA_15 or EDIFACT Test Indicator Required?:</t>
  </si>
  <si>
    <t>Trading Partner VAN to interconnect with:</t>
  </si>
  <si>
    <t>Trading Partner Contact Name:</t>
  </si>
  <si>
    <t>Trading Partner Contact Phone:</t>
  </si>
  <si>
    <t>Trading Partner Fax Number:</t>
  </si>
  <si>
    <t>Trading Partner Contact Email:</t>
  </si>
  <si>
    <t>Trading Partner Production ISA Qualifier and ID:</t>
  </si>
  <si>
    <t>Trading Partner Test ISA Qualifier and ID (If used):</t>
  </si>
  <si>
    <t>Trading Partner Production GS ID (If used):</t>
  </si>
  <si>
    <t>Trading Partner Test GS ID (If used):</t>
  </si>
  <si>
    <t>Trading Partner DUNS #:</t>
  </si>
  <si>
    <t>S Vendor #:</t>
  </si>
  <si>
    <t>P Vendor #:</t>
  </si>
  <si>
    <t>PO #:</t>
  </si>
  <si>
    <t>Invoice #:</t>
  </si>
  <si>
    <t>VBBR #:</t>
  </si>
  <si>
    <t>Requestors Full Name:</t>
  </si>
  <si>
    <t>FOB Location</t>
  </si>
  <si>
    <t>Prescient Setup Required?:</t>
  </si>
  <si>
    <t>Minimum/Max Ordering Parameters:</t>
  </si>
  <si>
    <t>Federal W9 Form</t>
  </si>
  <si>
    <t>EDI Setup Form</t>
  </si>
  <si>
    <t>Akrotiri</t>
  </si>
  <si>
    <t>Ashmore and Cartier Islands</t>
  </si>
  <si>
    <t>Bahamas, The</t>
  </si>
  <si>
    <t>Baker Island</t>
  </si>
  <si>
    <t>Bassas da India</t>
  </si>
  <si>
    <t>Bolivia</t>
  </si>
  <si>
    <t>British Virgin Islands</t>
  </si>
  <si>
    <t>Brunei</t>
  </si>
  <si>
    <t>Burma</t>
  </si>
  <si>
    <t>Cabo Verde</t>
  </si>
  <si>
    <t>Clipperton Island</t>
  </si>
  <si>
    <t>Congo, Democratic Republic of the</t>
  </si>
  <si>
    <t>Congo, Republic of the</t>
  </si>
  <si>
    <t>Coral Sea Islands</t>
  </si>
  <si>
    <t>Cote d'Ivoire</t>
  </si>
  <si>
    <t>Curacao</t>
  </si>
  <si>
    <t>Dhekelia</t>
  </si>
  <si>
    <t>Europa Island</t>
  </si>
  <si>
    <t>Falkland Islands (Islas Malvinas)</t>
  </si>
  <si>
    <t>France, Metropolitan</t>
  </si>
  <si>
    <t>French Southern and Antarctic Lands</t>
  </si>
  <si>
    <t>Gambia, The</t>
  </si>
  <si>
    <t>Gaza Strip</t>
  </si>
  <si>
    <t>Glorioso Islands</t>
  </si>
  <si>
    <t>Holy See (Vatican City)</t>
  </si>
  <si>
    <t>Howland Island</t>
  </si>
  <si>
    <t>Iran</t>
  </si>
  <si>
    <t>Jan Mayen</t>
  </si>
  <si>
    <t>Jarvis Island</t>
  </si>
  <si>
    <t>Johnston Atoll</t>
  </si>
  <si>
    <t>Juan de Nova Island</t>
  </si>
  <si>
    <t>Kingman Reef</t>
  </si>
  <si>
    <t>Korea, North</t>
  </si>
  <si>
    <t>Korea, South</t>
  </si>
  <si>
    <t>Kosovo</t>
  </si>
  <si>
    <t>Laos</t>
  </si>
  <si>
    <t>Macau</t>
  </si>
  <si>
    <t>Macedonia</t>
  </si>
  <si>
    <t>Midway Islands</t>
  </si>
  <si>
    <t>Moldova</t>
  </si>
  <si>
    <t>Navassa Island</t>
  </si>
  <si>
    <t>Palmyra Atoll</t>
  </si>
  <si>
    <t>Paracel Islands</t>
  </si>
  <si>
    <t>Pitcairn Islands</t>
  </si>
  <si>
    <t>Reunion</t>
  </si>
  <si>
    <t>Russia</t>
  </si>
  <si>
    <t>Saint Barthelemy</t>
  </si>
  <si>
    <t>Saint Helena, Ascension, and Tristan da Cunha</t>
  </si>
  <si>
    <t>Saint Martin</t>
  </si>
  <si>
    <t>Sint Maarten</t>
  </si>
  <si>
    <t>South Georgia and the Islands</t>
  </si>
  <si>
    <t>Spratly Islands</t>
  </si>
  <si>
    <t>Svalbard</t>
  </si>
  <si>
    <t>Syria</t>
  </si>
  <si>
    <t>Taiwan</t>
  </si>
  <si>
    <t>Tanzania</t>
  </si>
  <si>
    <t>Tonga</t>
  </si>
  <si>
    <t>Tromelin Island</t>
  </si>
  <si>
    <t>Venezuela</t>
  </si>
  <si>
    <t>Vietnam</t>
  </si>
  <si>
    <t>Virgin Islands (UK)</t>
  </si>
  <si>
    <t>Virgin Islands (US)</t>
  </si>
  <si>
    <t>Wake Island</t>
  </si>
  <si>
    <t>West Bank</t>
  </si>
  <si>
    <t>Western Samoa</t>
  </si>
  <si>
    <t>Zaire</t>
  </si>
  <si>
    <t>Important Links</t>
  </si>
  <si>
    <r>
      <t xml:space="preserve">MFG Style Number
</t>
    </r>
    <r>
      <rPr>
        <i/>
        <sz val="12"/>
        <rFont val="Arial"/>
        <family val="2"/>
      </rPr>
      <t>15 Characters or Less</t>
    </r>
  </si>
  <si>
    <t>STATE</t>
  </si>
  <si>
    <t>TRUCKLOAD</t>
  </si>
  <si>
    <t>LTL</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</si>
  <si>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</si>
  <si>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</si>
  <si>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</si>
  <si>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</si>
  <si>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</si>
  <si>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</si>
  <si>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</si>
  <si>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</si>
  <si>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</si>
  <si>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</si>
  <si>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</si>
  <si>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</si>
  <si>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</si>
  <si>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</si>
  <si>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</si>
  <si>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</si>
  <si>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</si>
  <si>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</si>
  <si>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</si>
  <si>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</si>
  <si>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</si>
  <si>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</si>
  <si>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</si>
  <si>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</si>
  <si>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NEBRAKSA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</si>
  <si>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</si>
  <si>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</si>
  <si>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</si>
  <si>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</si>
  <si>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</si>
  <si>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</si>
  <si>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</si>
  <si>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</si>
  <si>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</si>
  <si>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</si>
  <si>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</si>
  <si>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</si>
  <si>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</si>
  <si>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</si>
  <si>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</si>
  <si>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</si>
  <si>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</si>
  <si>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</si>
  <si>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</si>
  <si>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</si>
  <si>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</si>
  <si>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</si>
  <si>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</si>
  <si>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6 to 7</t>
  </si>
  <si>
    <t>7 to 8</t>
  </si>
  <si>
    <t>Created by Tina Falkner 2/15/16</t>
  </si>
  <si>
    <r>
      <t xml:space="preserve">Item Description
</t>
    </r>
    <r>
      <rPr>
        <i/>
        <sz val="12"/>
        <rFont val="Arial"/>
        <family val="2"/>
      </rPr>
      <t>Including accurate NOUN and descriptive ADJECTIVES.</t>
    </r>
  </si>
  <si>
    <t>AL</t>
  </si>
  <si>
    <t>AZ</t>
  </si>
  <si>
    <t>AR</t>
  </si>
  <si>
    <t>CA</t>
  </si>
  <si>
    <t>CO</t>
  </si>
  <si>
    <t>CT</t>
  </si>
  <si>
    <t>DE</t>
  </si>
  <si>
    <t>FL</t>
  </si>
  <si>
    <t>GA</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</si>
  <si>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</si>
  <si>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</si>
  <si>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</si>
  <si>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</si>
  <si>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</si>
  <si>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</si>
  <si>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</si>
  <si>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</si>
  <si>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</si>
  <si>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</si>
  <si>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</si>
  <si>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</si>
  <si>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</si>
  <si>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</si>
  <si>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</si>
  <si>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</si>
  <si>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</si>
  <si>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</si>
  <si>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</si>
  <si>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</si>
  <si>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</si>
  <si>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</si>
  <si>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</si>
  <si>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</si>
  <si>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</si>
  <si>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</si>
  <si>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</si>
  <si>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</si>
  <si>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</si>
  <si>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</si>
  <si>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</si>
  <si>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</si>
  <si>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</si>
  <si>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</si>
  <si>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</si>
  <si>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</si>
  <si>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</si>
  <si>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</si>
  <si>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</si>
  <si>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ALABAMA: Full Truckload 3 Day(s) OR LTL 6 Day(s)</t>
  </si>
  <si>
    <t>ARIZONA: Full Truckload 5 Day(s) OR LTL 8 Day(s)</t>
  </si>
  <si>
    <t>ARKANSAS: Full Truckload 4 Day(s) OR LTL 7 Day(s)</t>
  </si>
  <si>
    <t>CALIFORNIA: Full Truckload 5 Day(s) OR LTL 8 Day(s)</t>
  </si>
  <si>
    <t>COLORADO: Full Truckload 4 Day(s) OR LTL 8 Day(s)</t>
  </si>
  <si>
    <t>CONNECTICUT: Full Truckload 1 Day(s) OR LTL 2 Day(s)</t>
  </si>
  <si>
    <t>DELAWARE: Full Truckload 1 Day(s) OR LTL 2 Day(s)</t>
  </si>
  <si>
    <t>FLORIDA: Full Truckload 2 Day(s) OR LTL 6 Day(s)</t>
  </si>
  <si>
    <t>GEORGIA: Full Truckload 2 Day(s) OR LTL 6 Day(s)</t>
  </si>
  <si>
    <t>IDAHO: Full Truckload 5 Day(s) OR LTL 8 Day(s)</t>
  </si>
  <si>
    <t>ILLINOIS: Full Truckload 3 Day(s) OR LTL 6 Day(s)</t>
  </si>
  <si>
    <t>INDIANA: Full Truckload 2 Day(s) OR LTL 5 Day(s)</t>
  </si>
  <si>
    <t>IOWA: Full Truckload 4 Day(s) OR LTL 7 Day(s)</t>
  </si>
  <si>
    <t>KANSAS: Full Truckload 4 Day(s) OR LTL 8 Day(s)</t>
  </si>
  <si>
    <t>KENTUCKY: Full Truckload 2 Day(s) OR LTL 6 Day(s)</t>
  </si>
  <si>
    <t>LOUISIANA: Full Truckload 3 Day(s) OR LTL 7 Day(s)</t>
  </si>
  <si>
    <t>MAINE: Full Truckload 1 Day(s) OR LTL 5 Day(s)</t>
  </si>
  <si>
    <t>MARYLAND: Full Truckload 1 Day(s) OR LTL 2 Day(s)</t>
  </si>
  <si>
    <t>MASSACHUSETTS: Full Truckload 1 Day(s) OR LTL 2 Day(s)</t>
  </si>
  <si>
    <t>MICHIGAN: Full Truckload 1 Day(s) OR LTL 6 Day(s)</t>
  </si>
  <si>
    <t>MINNESOTA: Full Truckload 3 Day(s) OR LTL 7 Day(s)</t>
  </si>
  <si>
    <t>MISSISSIPPI: Full Truckload 3 Day(s) OR LTL 7 Day(s)</t>
  </si>
  <si>
    <t>MISSOURI: Full Truckload 4 Day(s) OR LTL 7 Day(s)</t>
  </si>
  <si>
    <t>MONTANA: Full Truckload 5 Day(s) OR LTL 8 Day(s)</t>
  </si>
  <si>
    <t>NEBRAKSA: Full Truckload 4 Day(s) OR LTL 7 Day(s)</t>
  </si>
  <si>
    <t>NEVADA: Full Truckload 5 Day(s) OR LTL 8 Day(s)</t>
  </si>
  <si>
    <t>NEW HAMPSHIRE: Full Truckload 1 Day(s) OR LTL 2 Day(s)</t>
  </si>
  <si>
    <t>NEW JERSEY: Full Truckload 1 Day(s) OR LTL 2 Day(s)</t>
  </si>
  <si>
    <t>NEW MEXICO: Full Truckload 5 Day(s) OR LTL 8 Day(s)</t>
  </si>
  <si>
    <t>NEW YORK: Full Truckload 1 Day(s) OR LTL 2 Day(s)</t>
  </si>
  <si>
    <t>NORTH CAROLINA: Full Truckload 2 Day(s) OR LTL 5 Day(s)</t>
  </si>
  <si>
    <t>NORTH DAKOTA: Full Truckload 4 Day(s) OR LTL 7 Day(s)</t>
  </si>
  <si>
    <t>OHIO: Full Truckload 2 Day(s) OR LTL 5 Day(s)</t>
  </si>
  <si>
    <t>OKLAHOMA: Full Truckload 4 Day(s) OR LTL 8 Day(s)</t>
  </si>
  <si>
    <t>OREGON: Full Truckload 5 Day(s) OR LTL 8 Day(s)</t>
  </si>
  <si>
    <t>PENNSYLVANIA: Full Truckload 1 Day(s) OR LTL 2 Day(s)</t>
  </si>
  <si>
    <t>RHODE ISLAND: Full Truckload 1 Day(s) OR LTL 2 Day(s)</t>
  </si>
  <si>
    <t>SOUTH CAROLINA: Full Truckload 2 Day(s) OR LTL 6 Day(s)</t>
  </si>
  <si>
    <t>SOUTH DAKOTA: Full Truckload 3 Day(s) OR LTL 7 Day(s)</t>
  </si>
  <si>
    <t>TENNESSEE: Full Truckload 2 Day(s) OR LTL 6 to 7 Day(s)</t>
  </si>
  <si>
    <t>TEXAS: Full Truckload 4 Day(s) OR LTL 7 to 8 Day(s)</t>
  </si>
  <si>
    <t>UTAH: Full Truckload 5 Day(s) OR LTL 8 Day(s)</t>
  </si>
  <si>
    <t>VERMONT: Full Truckload 1 Day(s) OR LTL 5 Day(s)</t>
  </si>
  <si>
    <t>VIRGINIA: Full Truckload 1 Day(s) OR LTL 2 Day(s)</t>
  </si>
  <si>
    <t>WASHINGTON: Full Truckload 5 Day(s) OR LTL 8 Day(s)</t>
  </si>
  <si>
    <t>WEST VIRGINIA: Full Truckload 1 Day(s) OR LTL 5 Day(s)</t>
  </si>
  <si>
    <t>WISCONSIN: Full Truckload 3 Day(s) OR LTL 6 Day(s)</t>
  </si>
  <si>
    <t>WYOMING: Full Truckload 4 Day(s) OR LTL 8 Day(s)</t>
  </si>
  <si>
    <t>COPIED FROM ABOVE. RECOPY WHEN MAKING CHANGES.</t>
  </si>
  <si>
    <t>General</t>
  </si>
  <si>
    <t>Vendor Information Tab</t>
  </si>
  <si>
    <t>Item Detail Tab</t>
  </si>
  <si>
    <t>Policies and Fines Tab</t>
  </si>
  <si>
    <t>Comments, signified by a red triangle at the corner of a cell, have been added to help you fill out the form.  Move your mouse over a cell with a comment to see the note.</t>
  </si>
  <si>
    <t>•</t>
  </si>
  <si>
    <t>Important links were added to the bottom of the tab; be sure to read through all information provided.</t>
  </si>
  <si>
    <t>2nd Offense - $1000 Deduction</t>
  </si>
  <si>
    <t>LATE SHIPMENT</t>
  </si>
  <si>
    <t>UPC AND CASE PACKS</t>
  </si>
  <si>
    <t>EARLY SHIPMENT</t>
  </si>
  <si>
    <t>GENERAL SHIPPING</t>
  </si>
  <si>
    <t>Purchase Orders received early are subject to term adjustments based on original shipping window.</t>
  </si>
  <si>
    <t>Wegmans cannot accept GDSN publication of cases with multiple UPCs (Assorted Packs).</t>
  </si>
  <si>
    <t>Purchase Orders must be shipped following all instructions provided in the Wegmans Vendor Guide for the corresponding Freight Code; otherwise, the vendor will be responsible for the freight for incorrectly shipped orders.</t>
  </si>
  <si>
    <t>Important Notes</t>
  </si>
  <si>
    <t>Always download a new form each time you fill one out.  This form will be updated more often and older versions will not be accepted.</t>
  </si>
  <si>
    <t>Wegmans has the right to cancel Purchase Orders if the order is not shipped/received within the stated shipping window.  Fines are determined by the Category Merchant and will be imposed for late shipping and lost sales.  Fines start at $1000 for each week the order shipped late and doubles each week.</t>
  </si>
  <si>
    <t>1st Offense - Warning and corrective action plan is discussed with Merchant</t>
  </si>
  <si>
    <t xml:space="preserve">These fines are not meant as a profit generator, but to cover the cost of labor and expenses. </t>
  </si>
  <si>
    <t>By filling out this New Item Form, you are agreeing to these policies outlined below.</t>
  </si>
  <si>
    <r>
      <t xml:space="preserve">Please fill out this form </t>
    </r>
    <r>
      <rPr>
        <b/>
        <u/>
        <sz val="12"/>
        <rFont val="Arial"/>
        <family val="2"/>
      </rPr>
      <t>completely</t>
    </r>
    <r>
      <rPr>
        <b/>
        <sz val="12"/>
        <rFont val="Arial"/>
        <family val="2"/>
      </rPr>
      <t xml:space="preserve"> each time a New Item Form is submitted.</t>
    </r>
  </si>
  <si>
    <t>Wegmans expectation is that all product will be UPC coded and packed as communicated in the New Item Form.</t>
  </si>
  <si>
    <t>STORE RETURNS</t>
  </si>
  <si>
    <t>WAREHOUSE RETURNS</t>
  </si>
  <si>
    <t>Reoccurring Offenses - Fines will continuously double with each offense</t>
  </si>
  <si>
    <t>DEFECTIVE/QUALITY ISSUE</t>
  </si>
  <si>
    <t>Item disposition will be determined by the situation and the causes as known at the time.  Fees/Fines will be determined by the severity of the situation.</t>
  </si>
  <si>
    <t>If product is received at Wegmans packed incorrectly or without/incorrect UPC codes the following Fee Structure will occur:</t>
  </si>
  <si>
    <t>4. Fees/Fines will be determined by the severity of the situation.</t>
  </si>
  <si>
    <t>1. Wegmans emails or calls manufacturer customer service contact to discuss return.</t>
  </si>
  <si>
    <t>2. Sales Rep works with Wegmans for resolution.</t>
  </si>
  <si>
    <t>3. Sales Rep contacts warehouse to arrange product pick up. Product will be held in the variance area for 30 days for pick up.</t>
  </si>
  <si>
    <t>5. Fees/Fines will be determined by the severity of the situation.</t>
  </si>
  <si>
    <t>4. Store returns product. Product charged to vendor and deducted off the next payment. If Wegmans does not carry the item(s) involved for erroneous shipments, payment will not be made and therefore no deduction.</t>
  </si>
  <si>
    <t>3. If applicable, Sales Rep issues UPS, RPS, or Fed-Ex call tag within 3 days to return the product.</t>
  </si>
  <si>
    <t>Certificate of Insurance (COI)</t>
  </si>
  <si>
    <t>WEGMANS - HOME &amp; ENTERTAINING NEW ITEM FORM</t>
  </si>
  <si>
    <t>WEGMANS - HOME &amp; ENTERTAINING VENDOR INFORMATION SHEET</t>
  </si>
  <si>
    <t>Wegmans Home &amp; Entertaining New Item Form</t>
  </si>
  <si>
    <t>WEGMANS - HOME &amp; ENTERTAINING POLICIES AND FINES</t>
  </si>
  <si>
    <r>
      <t xml:space="preserve">UPC
</t>
    </r>
    <r>
      <rPr>
        <i/>
        <sz val="12"/>
        <rFont val="Arial"/>
        <family val="2"/>
      </rPr>
      <t>Including Check Digits &amp; all UPCs in an Assortment</t>
    </r>
  </si>
  <si>
    <t>https://www.wegmans.com/service/for-our-suppliers.html</t>
  </si>
  <si>
    <t>https://www.wegmans.com/content/dam/wegmans/pdf/suppliers/Wegmans-Vendor-Guide.pdf</t>
  </si>
  <si>
    <t>CLICK HERE TO ACCESS THE INFORMATION AND PROCUDERS FOR CERTIFICATE OF INSURANCE</t>
  </si>
  <si>
    <t>Updated: 03/04/16</t>
  </si>
  <si>
    <t>Country/State of Origin</t>
  </si>
  <si>
    <r>
      <t xml:space="preserve">EFT </t>
    </r>
    <r>
      <rPr>
        <b/>
        <i/>
        <sz val="10"/>
        <rFont val="Arial"/>
        <family val="2"/>
      </rPr>
      <t>(Electronic Funds Transfer)</t>
    </r>
    <r>
      <rPr>
        <b/>
        <sz val="10"/>
        <rFont val="Arial"/>
        <family val="2"/>
      </rPr>
      <t xml:space="preserve"> Contact</t>
    </r>
  </si>
  <si>
    <t xml:space="preserve"> </t>
  </si>
  <si>
    <r>
      <t xml:space="preserve">GTIN - </t>
    </r>
    <r>
      <rPr>
        <i/>
        <sz val="12"/>
        <rFont val="Arial"/>
        <family val="2"/>
      </rPr>
      <t xml:space="preserve">14-Digits
</t>
    </r>
    <r>
      <rPr>
        <b/>
        <i/>
        <sz val="11"/>
        <rFont val="Arial"/>
        <family val="2"/>
      </rPr>
      <t>If available, provide highest level GTIN.</t>
    </r>
  </si>
  <si>
    <t>Columns in Gray are for Wegmans Merchants to Complete.</t>
  </si>
  <si>
    <t>EDI Setup Form Tab</t>
  </si>
  <si>
    <r>
      <t xml:space="preserve">Refer to Wegmans Vendor Guide:  </t>
    </r>
    <r>
      <rPr>
        <i/>
        <sz val="10"/>
        <rFont val="Arial"/>
        <family val="2"/>
      </rPr>
      <t>(link located below)</t>
    </r>
    <r>
      <rPr>
        <b/>
        <sz val="10"/>
        <rFont val="Arial"/>
        <family val="2"/>
      </rPr>
      <t xml:space="preserve">
* Collect Shipments     * Pre-Paid Shipments     * Wegmans Inbound Logistics
* Information on Wegmans Supply Chain</t>
    </r>
  </si>
  <si>
    <t>Net Case Cost - OI + Freight</t>
  </si>
  <si>
    <t>Net Each Cost - OI + Freight</t>
  </si>
  <si>
    <t>Total Qty in pcs.</t>
  </si>
  <si>
    <t>City</t>
  </si>
  <si>
    <t>State</t>
  </si>
  <si>
    <t>Zip Code</t>
  </si>
  <si>
    <t>Street Address</t>
  </si>
  <si>
    <t>Warehouse/Building Name</t>
  </si>
  <si>
    <t>City, State, Zip Code</t>
  </si>
  <si>
    <t>Mailing Address</t>
  </si>
  <si>
    <t>If you were prompted by the Merchant/Product Coordiantor to setup as EDI with Wegmans CLICK HERE for the EDI Setup Form.</t>
  </si>
  <si>
    <t>Payment Terms</t>
  </si>
  <si>
    <t>FILL OUT THIS FORM IF PROMPTED BY THE WEGMANS MERCHANT/PRODUCT COORDINATOR TO DO SO.</t>
  </si>
  <si>
    <t>Replenish Level</t>
  </si>
  <si>
    <r>
      <t xml:space="preserve">Notes:  </t>
    </r>
    <r>
      <rPr>
        <b/>
        <i/>
        <sz val="11"/>
        <color rgb="FFFF0000"/>
        <rFont val="Arial"/>
        <family val="2"/>
      </rPr>
      <t>(CAO Linking, …..)</t>
    </r>
  </si>
  <si>
    <t>Retail Family</t>
  </si>
  <si>
    <t>Cost Family</t>
  </si>
  <si>
    <t>WEGMANS - HOME &amp; ENTERTAINING EDI REQUEST FORM</t>
  </si>
  <si>
    <t>Section in Yellow to be filled out by an EDI Trading Partner:</t>
  </si>
  <si>
    <t>Section in Gray to be filled out by a Wegmans Merchant, Product Coordinator or Administrative Assistant:</t>
  </si>
  <si>
    <t>Retail Unit of Measure</t>
  </si>
  <si>
    <t>Yes</t>
  </si>
  <si>
    <t>CLICK HERE FOR PRODUCT PACKAGING CONFIRGURATION</t>
  </si>
  <si>
    <t>Master Case Pack</t>
  </si>
  <si>
    <t>Inner Pack</t>
  </si>
  <si>
    <t>IN LBS.</t>
  </si>
  <si>
    <t>IN INCHES</t>
  </si>
  <si>
    <t>Replenish In Multiples of</t>
  </si>
  <si>
    <t>IN FEET</t>
  </si>
  <si>
    <t>INNER PK</t>
  </si>
  <si>
    <t>SHIPPER</t>
  </si>
  <si>
    <t>NONE</t>
  </si>
  <si>
    <t>CASE</t>
  </si>
  <si>
    <t/>
  </si>
  <si>
    <t>Web Item</t>
  </si>
  <si>
    <t>Here is a link to begin registration in the Smarter Sorting Classification Portal for a regulated product sold at Wegmans: Smarter Sorting</t>
  </si>
  <si>
    <t>Syndigo-Wegmans Tab</t>
  </si>
  <si>
    <t>Product Packaging Config Tab</t>
  </si>
  <si>
    <t>Certificate of Insurance - COI Tab</t>
  </si>
  <si>
    <t>This tab provides information, instructions and example of the Certificate of Liability Insurance</t>
  </si>
  <si>
    <t>This tab provides links and information on Smarter Sorting.</t>
  </si>
  <si>
    <r>
      <t>For future reference, this domestic New Item Form is available from the Wegmans “</t>
    </r>
    <r>
      <rPr>
        <b/>
        <sz val="11"/>
        <color rgb="FF000000"/>
        <rFont val="Arial"/>
        <family val="2"/>
      </rPr>
      <t>For Our Suppliers</t>
    </r>
    <r>
      <rPr>
        <sz val="11"/>
        <color rgb="FF000000"/>
        <rFont val="Arial"/>
        <family val="2"/>
      </rPr>
      <t xml:space="preserve">” page at </t>
    </r>
    <r>
      <rPr>
        <b/>
        <i/>
        <sz val="11"/>
        <color rgb="FF000000"/>
        <rFont val="Arial"/>
        <family val="2"/>
      </rPr>
      <t>Wegmans.com</t>
    </r>
    <r>
      <rPr>
        <sz val="11"/>
        <color rgb="FF000000"/>
        <rFont val="Arial"/>
        <family val="2"/>
      </rPr>
      <t xml:space="preserve"> or at the link below.  From the “</t>
    </r>
    <r>
      <rPr>
        <b/>
        <sz val="11"/>
        <color rgb="FF000000"/>
        <rFont val="Arial"/>
        <family val="2"/>
      </rPr>
      <t>For Our Suppliers</t>
    </r>
    <r>
      <rPr>
        <sz val="11"/>
        <color rgb="FF000000"/>
        <rFont val="Arial"/>
        <family val="2"/>
      </rPr>
      <t xml:space="preserve">” page click on </t>
    </r>
    <r>
      <rPr>
        <b/>
        <sz val="11"/>
        <color rgb="FF000000"/>
        <rFont val="Arial"/>
        <family val="2"/>
      </rPr>
      <t>Merchandising</t>
    </r>
    <r>
      <rPr>
        <sz val="11"/>
        <color rgb="FF000000"/>
        <rFont val="Arial"/>
        <family val="2"/>
      </rPr>
      <t xml:space="preserve"> and then under </t>
    </r>
    <r>
      <rPr>
        <b/>
        <sz val="11"/>
        <color rgb="FF000000"/>
        <rFont val="Arial"/>
        <family val="2"/>
      </rPr>
      <t>Home and Entertaining</t>
    </r>
    <r>
      <rPr>
        <sz val="11"/>
        <color rgb="FF000000"/>
        <rFont val="Arial"/>
        <family val="2"/>
      </rPr>
      <t xml:space="preserve"> click on </t>
    </r>
    <r>
      <rPr>
        <b/>
        <sz val="11"/>
        <color rgb="FF000000"/>
        <rFont val="Arial"/>
        <family val="2"/>
      </rPr>
      <t>New Domestic Item Form</t>
    </r>
    <r>
      <rPr>
        <sz val="11"/>
        <color rgb="FF000000"/>
        <rFont val="Arial"/>
        <family val="2"/>
      </rPr>
      <t>.</t>
    </r>
  </si>
  <si>
    <t>Additional formatting has been added to all tabs. If you are copying and pasting information, please paste values by right clicking on the cell and selecting paste values to keep the formatting intact.</t>
  </si>
  <si>
    <t>Many cells have drop down boxes.  Follow the instructions given when you click on the cell.</t>
  </si>
  <si>
    <r>
      <t xml:space="preserve">Always fill out the Vendor Information tab </t>
    </r>
    <r>
      <rPr>
        <b/>
        <u/>
        <sz val="11"/>
        <color rgb="FF000000"/>
        <rFont val="Arial"/>
        <family val="2"/>
      </rPr>
      <t>COMPLETELY</t>
    </r>
    <r>
      <rPr>
        <sz val="11"/>
        <color rgb="FF000000"/>
        <rFont val="Arial"/>
        <family val="2"/>
      </rPr>
      <t xml:space="preserve"> each time you submit the form.</t>
    </r>
  </si>
  <si>
    <t>The form will not be accepted if it is blank or missing important information.</t>
  </si>
  <si>
    <t>As always, please be sure to fill out all columns in yellow for each item.</t>
  </si>
  <si>
    <t>The columns may be in a slightly different order than in previous versions.</t>
  </si>
  <si>
    <t>This tab list Wegmans Policies and Fines.</t>
  </si>
  <si>
    <t>Only fill out this form if you were prompted by the Wegmans Merchant or Product Coordinator to do so.</t>
  </si>
  <si>
    <t>This tab provides accurate packaging configuration for replenishment.</t>
  </si>
  <si>
    <t>Wegmans has partnered with Syndigo to load your products on www.Wegmans.com.</t>
  </si>
  <si>
    <t>Take a moment to read the information listed and contact Syndigo.</t>
  </si>
  <si>
    <t>Please contact the Wegmans Merchant, Product Coordinator, or Specialist with any questions.</t>
  </si>
  <si>
    <t>Smarter Sorting provides regulatory and sustainability solutions to retailers and their suppliers</t>
  </si>
  <si>
    <t>Syndigo - Wegmans</t>
  </si>
  <si>
    <t>CLICK HERE TO ACCESS CONTACT INFORMATION AND SIGN UP PROCUDERS FOR SYNDIGO</t>
  </si>
  <si>
    <t>NEW - NEW - Smarter Sorting Tab</t>
  </si>
  <si>
    <t>Smarter Sorting</t>
  </si>
  <si>
    <t>CLICK HERE TO ACCESS CONTACT INFORMATION AND LINKS FOR SIGNING UP WITH SMARTER SORTING</t>
  </si>
  <si>
    <t>Pallet Hi</t>
  </si>
  <si>
    <t>CLICK HERE FOR EXPLANATION OF
PALLET TI &amp; HI</t>
  </si>
  <si>
    <t>Here is a link to know if your products need to be registered in the Smarter Sorting Classification Portal?</t>
  </si>
  <si>
    <t>No - By Merchant</t>
  </si>
  <si>
    <t>Version 2022.09.22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</si>
</sst>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164" formatCode="000000"/>
    <numFmt numFmtId="165" formatCode="[&lt;=9999999]###\-####;\(###\)\ ###\-####"/>
    <numFmt numFmtId="166" formatCode="mm/dd/yy;@"/>
    <numFmt numFmtId="167" formatCode="00"/>
    <numFmt numFmtId="168" formatCode="m/d;@"/>
    <numFmt numFmtId="169" formatCode="00000"/>
    <numFmt numFmtId="170" formatCode="0\-00000\-00000\-0"/>
  </numFmts>
  <fonts count="51" x14ac:knownFonts="1">
    <font>
      <sz val="11"/>
      <name val="Arial"/>
    </font>
    <font>
      <sz val="11"/>
      <color theme="1"/>
      <name val="Calibri"/>
      <family val="2"/>
      <scheme val="minor"/>
    </font>
    <font>
      <sz val="11"/>
      <name val="Arial"/>
      <family val="2"/>
    </font>
    <font>
      <sz val="12"/>
      <name val="Arial"/>
      <family val="2"/>
    </font>
    <font>
      <u/>
      <sz val="9"/>
      <color indexed="12"/>
      <name val="Arial"/>
      <family val="2"/>
    </font>
    <font>
      <b/>
      <sz val="12"/>
      <name val="Arial"/>
      <family val="2"/>
    </font>
    <font>
      <sz val="12"/>
      <name val="Arial"/>
      <family val="2"/>
    </font>
    <font>
      <b/>
      <sz val="11"/>
      <name val="Arial"/>
      <family val="2"/>
    </font>
    <font>
      <sz val="10"/>
      <name val="Arial"/>
      <family val="2"/>
    </font>
    <font>
      <b/>
      <sz val="10"/>
      <name val="Arial"/>
      <family val="2"/>
    </font>
    <font>
      <b/>
      <sz val="14"/>
      <color indexed="10"/>
      <name val="Arial"/>
      <family val="2"/>
    </font>
    <font>
      <sz val="8"/>
      <name val="Arial"/>
      <family val="2"/>
    </font>
    <font>
      <sz val="9"/>
      <name val="Arial"/>
      <family val="2"/>
    </font>
    <font>
      <b/>
      <sz val="9"/>
      <name val="Arial"/>
      <family val="2"/>
    </font>
    <font>
      <b/>
      <sz val="9"/>
      <name val="Arial"/>
      <family val="2"/>
    </font>
    <font>
      <b/>
      <u/>
      <sz val="12"/>
      <name val="Arial"/>
      <family val="2"/>
    </font>
    <font>
      <sz val="10"/>
      <name val="Arial"/>
      <family val="2"/>
    </font>
    <font>
      <b/>
      <sz val="15"/>
      <name val="Arial"/>
      <family val="2"/>
    </font>
    <font>
      <sz val="11"/>
      <name val="Arial"/>
      <family val="2"/>
    </font>
    <font>
      <i/>
      <sz val="12"/>
      <name val="Arial"/>
      <family val="2"/>
    </font>
    <font>
      <b/>
      <sz val="10"/>
      <color rgb="FFFF0000"/>
      <name val="Arial"/>
      <family val="2"/>
    </font>
    <font>
      <b/>
      <sz val="12"/>
      <color theme="0"/>
      <name val="Arial"/>
      <family val="2"/>
    </font>
    <font>
      <u/>
      <sz val="10"/>
      <color indexed="12"/>
      <name val="Arial"/>
      <family val="2"/>
    </font>
    <font>
      <b/>
      <sz val="14"/>
      <color rgb="FFFF0000"/>
      <name val="Arial"/>
      <family val="2"/>
    </font>
    <font>
      <b/>
      <sz val="14"/>
      <name val="Arial"/>
      <family val="2"/>
    </font>
    <font>
      <sz val="9"/>
      <color indexed="81"/>
      <name val="Tahoma"/>
      <family val="2"/>
    </font>
    <font>
      <b/>
      <sz val="9"/>
      <color indexed="81"/>
      <name val="Tahoma"/>
      <family val="2"/>
    </font>
    <font>
      <sz val="10"/>
      <color indexed="81"/>
      <name val="Arial"/>
      <family val="2"/>
    </font>
    <font>
      <u/>
      <sz val="10"/>
      <color indexed="81"/>
      <name val="Arial"/>
      <family val="2"/>
    </font>
    <font>
      <sz val="12"/>
      <color indexed="81"/>
      <name val="Arial"/>
      <family val="2"/>
    </font>
    <font>
      <b/>
      <sz val="9"/>
      <color theme="1"/>
      <name val="Arial"/>
      <family val="2"/>
    </font>
    <font>
      <b/>
      <sz val="12"/>
      <color theme="1"/>
      <name val="Arial"/>
      <family val="2"/>
    </font>
    <font>
      <sz val="10"/>
      <color theme="1"/>
      <name val="Arial"/>
      <family val="2"/>
    </font>
    <font>
      <b/>
      <sz val="10"/>
      <color theme="1"/>
      <name val="Arial"/>
      <family val="2"/>
    </font>
    <font>
      <b/>
      <sz val="11"/>
      <color theme="1"/>
      <name val="Calibri"/>
      <family val="2"/>
      <scheme val="minor"/>
    </font>
    <font>
      <sz val="11"/>
      <color rgb="FF000000"/>
      <name val="Arial"/>
      <family val="2"/>
    </font>
    <font>
      <b/>
      <u/>
      <sz val="11"/>
      <color rgb="FF000000"/>
      <name val="Arial"/>
      <family val="2"/>
    </font>
    <font>
      <u/>
      <sz val="11"/>
      <color indexed="12"/>
      <name val="Arial"/>
      <family val="2"/>
    </font>
    <font>
      <b/>
      <sz val="11"/>
      <color theme="1"/>
      <name val="Arial"/>
      <family val="2"/>
    </font>
    <font>
      <b/>
      <sz val="12"/>
      <color indexed="81"/>
      <name val="Arial"/>
      <family val="2"/>
    </font>
    <font>
      <b/>
      <i/>
      <sz val="10"/>
      <name val="Arial"/>
      <family val="2"/>
    </font>
    <font>
      <b/>
      <i/>
      <sz val="11"/>
      <name val="Arial"/>
      <family val="2"/>
    </font>
    <font>
      <i/>
      <sz val="10"/>
      <name val="Arial"/>
      <family val="2"/>
    </font>
    <font>
      <b/>
      <i/>
      <sz val="11"/>
      <color rgb="FFFF0000"/>
      <name val="Arial"/>
      <family val="2"/>
    </font>
    <font>
      <sz val="11"/>
      <name val="Arial"/>
      <family val="2"/>
    </font>
    <font>
      <b/>
      <i/>
      <sz val="10"/>
      <color theme="1"/>
      <name val="Arial"/>
      <family val="2"/>
    </font>
    <font>
      <b/>
      <u/>
      <sz val="9"/>
      <color indexed="12"/>
      <name val="Arial"/>
      <family val="2"/>
    </font>
    <font>
      <b/>
      <u/>
      <sz val="12"/>
      <color indexed="12"/>
      <name val="Arial"/>
      <family val="2"/>
    </font>
    <font>
      <b/>
      <u/>
      <sz val="11"/>
      <color indexed="12"/>
      <name val="Arial"/>
      <family val="2"/>
    </font>
    <font>
      <b/>
      <sz val="11"/>
      <color rgb="FF000000"/>
      <name val="Arial"/>
      <family val="2"/>
    </font>
    <font>
      <b/>
      <i/>
      <sz val="11"/>
      <color rgb="FF000000"/>
      <name val="Arial"/>
      <family val="2"/>
    </font>
  </fonts>
  <fills count="14">
    <fill>
      <patternFill patternType="none"/>
    </fill>
    <fill>
      <patternFill patternType="gray125"/>
    </fill>
    <fill>
      <patternFill patternType="solid">
        <fgColor indexed="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1"/>
        <bgColor indexed="64"/>
      </patternFill>
    </fill>
    <fill>
      <patternFill patternType="solid">
        <fgColor theme="0"/>
        <bgColor indexed="64"/>
      </patternFill>
    </fill>
    <fill>
      <patternFill patternType="solid">
        <fgColor rgb="FFD9D9D9"/>
        <bgColor rgb="FFD9D9D9"/>
      </patternFill>
    </fill>
    <fill>
      <patternFill patternType="solid">
        <fgColor rgb="FFCCFFCC"/>
        <bgColor rgb="FFCCFFCC"/>
      </patternFill>
    </fill>
    <fill>
      <patternFill patternType="solid">
        <fgColor rgb="FFFFC0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FF00"/>
        <bgColor rgb="FFCCFFCC"/>
      </patternFill>
    </fill>
  </fills>
  <borders count="73">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medium">
        <color auto="1"/>
      </bottom>
      <diagonal/>
    </border>
    <border>
      <left style="thin">
        <color rgb="FF000000"/>
      </left>
      <right/>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indexed="64"/>
      </left>
      <right/>
      <top style="thin">
        <color auto="1"/>
      </top>
      <bottom style="medium">
        <color indexed="64"/>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thin">
        <color auto="1"/>
      </bottom>
      <diagonal/>
    </border>
    <border>
      <left/>
      <right/>
      <top style="thin">
        <color auto="1"/>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indexed="64"/>
      </left>
      <right style="thin">
        <color auto="1"/>
      </right>
      <top/>
      <bottom style="medium">
        <color indexed="64"/>
      </bottom>
      <diagonal/>
    </border>
    <border>
      <left/>
      <right style="thin">
        <color auto="1"/>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medium">
        <color auto="1"/>
      </right>
      <top style="medium">
        <color indexed="64"/>
      </top>
      <bottom style="medium">
        <color indexed="64"/>
      </bottom>
      <diagonal/>
    </border>
    <border>
      <left/>
      <right style="thin">
        <color auto="1"/>
      </right>
      <top style="medium">
        <color indexed="64"/>
      </top>
      <bottom style="medium">
        <color indexed="64"/>
      </bottom>
      <diagonal/>
    </border>
    <border>
      <left/>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ck">
        <color auto="1"/>
      </right>
      <top style="medium">
        <color indexed="64"/>
      </top>
      <bottom style="medium">
        <color indexed="64"/>
      </bottom>
      <diagonal/>
    </border>
    <border>
      <left style="thick">
        <color auto="1"/>
      </left>
      <right style="thick">
        <color auto="1"/>
      </right>
      <top style="medium">
        <color indexed="64"/>
      </top>
      <bottom style="medium">
        <color indexed="64"/>
      </bottom>
      <diagonal/>
    </border>
    <border>
      <left style="thick">
        <color auto="1"/>
      </left>
      <right style="medium">
        <color indexed="64"/>
      </right>
      <top style="medium">
        <color indexed="64"/>
      </top>
      <bottom style="medium">
        <color indexed="64"/>
      </bottom>
      <diagonal/>
    </border>
    <border>
      <left style="medium">
        <color auto="1"/>
      </left>
      <right/>
      <top/>
      <bottom style="medium">
        <color indexed="64"/>
      </bottom>
      <diagonal/>
    </border>
    <border>
      <left/>
      <right style="medium">
        <color indexed="64"/>
      </right>
      <top/>
      <bottom style="medium">
        <color indexed="64"/>
      </bottom>
      <diagonal/>
    </border>
    <border>
      <left style="thin">
        <color auto="1"/>
      </left>
      <right/>
      <top style="medium">
        <color auto="1"/>
      </top>
      <bottom/>
      <diagonal/>
    </border>
    <border>
      <left style="medium">
        <color indexed="64"/>
      </left>
      <right style="medium">
        <color indexed="64"/>
      </right>
      <top/>
      <bottom style="thin">
        <color auto="1"/>
      </bottom>
      <diagonal/>
    </border>
    <border>
      <left/>
      <right style="medium">
        <color auto="1"/>
      </right>
      <top/>
      <bottom style="thin">
        <color auto="1"/>
      </bottom>
      <diagonal/>
    </border>
    <border>
      <left/>
      <right style="thin">
        <color auto="1"/>
      </right>
      <top style="thin">
        <color auto="1"/>
      </top>
      <bottom style="medium">
        <color indexed="64"/>
      </bottom>
      <diagonal/>
    </border>
    <border>
      <left/>
      <right/>
      <top style="thin">
        <color auto="1"/>
      </top>
      <bottom style="thin">
        <color auto="1"/>
      </bottom>
      <diagonal/>
    </border>
    <border>
      <left style="thin">
        <color auto="1"/>
      </left>
      <right style="medium">
        <color indexed="64"/>
      </right>
      <top/>
      <bottom style="medium">
        <color indexed="64"/>
      </bottom>
      <diagonal/>
    </border>
    <border>
      <left style="thin">
        <color auto="1"/>
      </left>
      <right style="thin">
        <color auto="1"/>
      </right>
      <top/>
      <bottom style="medium">
        <color indexed="64"/>
      </bottom>
      <diagonal/>
    </border>
    <border>
      <left/>
      <right style="thin">
        <color auto="1"/>
      </right>
      <top/>
      <bottom style="medium">
        <color indexed="64"/>
      </bottom>
      <diagonal/>
    </border>
    <border>
      <left style="thin">
        <color auto="1"/>
      </left>
      <right/>
      <top style="thin">
        <color auto="1"/>
      </top>
      <bottom style="medium">
        <color indexed="64"/>
      </bottom>
      <diagonal/>
    </border>
    <border>
      <left style="thin">
        <color auto="1"/>
      </left>
      <right/>
      <top/>
      <bottom style="medium">
        <color indexed="64"/>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style="thin">
        <color rgb="FF000000"/>
      </left>
      <right style="medium">
        <color indexed="64"/>
      </right>
      <top/>
      <bottom/>
      <diagonal/>
    </border>
  </borders>
  <cellStyleXfs count="31">
    <xf numFmtId="0" fontId="0" fillId="0" borderId="0"/>
    <xf numFmtId="44" fontId="2" fillId="0" borderId="0" applyFont="0" applyFill="0" applyBorder="0" applyAlignment="0" applyProtection="0"/>
    <xf numFmtId="0" fontId="4" fillId="0" borderId="0" applyNumberFormat="0" applyFill="0" applyBorder="0" applyAlignment="0" applyProtection="0">
      <alignment vertical="top"/>
      <protection locked="0"/>
    </xf>
    <xf numFmtId="9"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cellStyleXfs>
  <cellXfs count="484">
    <xf numFmtId="0" fontId="0" fillId="0" borderId="0" xfId="0"/>
    <xf numFmtId="0" fontId="0" fillId="0" borderId="0" xfId="0" applyAlignment="1" applyProtection="1">
      <alignment horizontal="center" vertical="center"/>
    </xf>
    <xf numFmtId="0" fontId="3" fillId="0" borderId="0" xfId="0" applyFont="1" applyAlignment="1" applyProtection="1">
      <alignment horizontal="center" vertical="center"/>
    </xf>
    <xf numFmtId="0" fontId="12" fillId="0" borderId="0" xfId="0" applyNumberFormat="1" applyFont="1" applyAlignment="1" applyProtection="1">
      <alignment vertical="center"/>
    </xf>
    <xf numFmtId="0" fontId="12" fillId="0" borderId="0" xfId="0" applyNumberFormat="1" applyFont="1" applyAlignment="1">
      <alignment vertical="center"/>
    </xf>
    <xf numFmtId="0" fontId="5" fillId="0" borderId="0" xfId="0" applyNumberFormat="1" applyFont="1" applyFill="1" applyBorder="1" applyAlignment="1">
      <alignment horizontal="center" vertical="center" wrapText="1"/>
    </xf>
    <xf numFmtId="0" fontId="2" fillId="0" borderId="6" xfId="0" applyNumberFormat="1" applyFont="1" applyFill="1" applyBorder="1" applyAlignment="1" applyProtection="1">
      <alignment horizontal="left" vertical="center" wrapText="1"/>
      <protection locked="0"/>
    </xf>
    <xf numFmtId="0" fontId="18" fillId="0" borderId="0" xfId="0" applyNumberFormat="1" applyFont="1" applyFill="1" applyBorder="1" applyAlignment="1">
      <alignment horizontal="left" vertical="center" wrapText="1"/>
    </xf>
    <xf numFmtId="0" fontId="18" fillId="0" borderId="0" xfId="0" applyNumberFormat="1" applyFont="1" applyAlignment="1">
      <alignment horizontal="left" vertical="center"/>
    </xf>
    <xf numFmtId="0" fontId="12" fillId="0" borderId="0" xfId="0" applyNumberFormat="1" applyFont="1" applyAlignment="1" applyProtection="1">
      <alignment vertical="center"/>
      <protection locked="0"/>
    </xf>
    <xf numFmtId="0" fontId="12" fillId="0" borderId="0" xfId="1" applyNumberFormat="1" applyFont="1" applyAlignment="1" applyProtection="1">
      <alignment vertical="center"/>
      <protection locked="0"/>
    </xf>
    <xf numFmtId="0" fontId="12" fillId="0" borderId="0" xfId="1" applyNumberFormat="1" applyFont="1" applyAlignment="1">
      <alignment vertical="center"/>
    </xf>
    <xf numFmtId="0" fontId="12" fillId="0" borderId="0" xfId="3" applyNumberFormat="1" applyFont="1" applyAlignment="1">
      <alignment vertical="center"/>
    </xf>
    <xf numFmtId="0" fontId="7" fillId="0" borderId="0" xfId="0" applyFont="1" applyAlignment="1" applyProtection="1">
      <alignment horizontal="center" vertical="center"/>
    </xf>
    <xf numFmtId="0" fontId="32" fillId="3" borderId="12" xfId="0" applyFont="1" applyFill="1" applyBorder="1" applyAlignment="1" applyProtection="1">
      <alignment horizontal="center" vertical="center" wrapText="1"/>
      <protection locked="0"/>
    </xf>
    <xf numFmtId="0" fontId="18" fillId="3" borderId="12" xfId="0" applyNumberFormat="1" applyFont="1" applyFill="1" applyBorder="1" applyAlignment="1" applyProtection="1">
      <alignment horizontal="center" vertical="center" wrapText="1"/>
      <protection locked="0"/>
    </xf>
    <xf numFmtId="1" fontId="12" fillId="0" borderId="0" xfId="0" applyNumberFormat="1" applyFont="1" applyAlignment="1">
      <alignment vertical="center"/>
    </xf>
    <xf numFmtId="0" fontId="2" fillId="0" borderId="0" xfId="0" applyFont="1" applyProtection="1"/>
    <xf numFmtId="0" fontId="34" fillId="0" borderId="0" xfId="0" applyFont="1" applyAlignment="1" applyProtection="1">
      <alignment horizontal="center"/>
    </xf>
    <xf numFmtId="0" fontId="34" fillId="0" borderId="0" xfId="0" applyFont="1" applyAlignment="1" applyProtection="1">
      <alignment horizontal="left"/>
    </xf>
    <xf numFmtId="0" fontId="0" fillId="0" borderId="0" xfId="0" applyProtection="1"/>
    <xf numFmtId="0" fontId="0" fillId="0" borderId="0" xfId="0" applyAlignment="1" applyProtection="1">
      <alignment horizontal="left"/>
    </xf>
    <xf numFmtId="0" fontId="0" fillId="0" borderId="0" xfId="0" applyAlignment="1" applyProtection="1">
      <alignment horizontal="center"/>
    </xf>
    <xf numFmtId="0" fontId="2" fillId="0" borderId="0" xfId="0" applyFont="1" applyAlignment="1" applyProtection="1">
      <alignment horizontal="center"/>
    </xf>
    <xf numFmtId="0" fontId="0" fillId="5" borderId="0" xfId="0" applyFill="1" applyAlignment="1" applyProtection="1">
      <alignment horizontal="center"/>
    </xf>
    <xf numFmtId="0" fontId="0" fillId="5" borderId="0" xfId="0" applyFill="1" applyAlignment="1" applyProtection="1">
      <alignment horizontal="left"/>
    </xf>
    <xf numFmtId="0" fontId="2" fillId="5" borderId="0" xfId="0" applyFont="1" applyFill="1" applyAlignment="1" applyProtection="1">
      <alignment horizontal="center"/>
    </xf>
    <xf numFmtId="0" fontId="13" fillId="0" borderId="0" xfId="0" applyNumberFormat="1" applyFont="1" applyAlignment="1" applyProtection="1">
      <alignment vertical="center"/>
    </xf>
    <xf numFmtId="0" fontId="12" fillId="0" borderId="0" xfId="0" applyNumberFormat="1" applyFont="1" applyBorder="1" applyAlignment="1" applyProtection="1"/>
    <xf numFmtId="0" fontId="2" fillId="7" borderId="0" xfId="0" applyFont="1" applyFill="1" applyAlignment="1" applyProtection="1">
      <alignment vertical="top"/>
    </xf>
    <xf numFmtId="0" fontId="7" fillId="7" borderId="0" xfId="0" applyNumberFormat="1" applyFont="1" applyFill="1" applyBorder="1" applyAlignment="1" applyProtection="1">
      <alignment horizontal="center" vertical="center"/>
    </xf>
    <xf numFmtId="0" fontId="17" fillId="7" borderId="0" xfId="0" applyNumberFormat="1" applyFont="1" applyFill="1" applyAlignment="1" applyProtection="1">
      <alignment vertical="center"/>
    </xf>
    <xf numFmtId="0" fontId="5" fillId="7" borderId="0" xfId="0" applyNumberFormat="1" applyFont="1" applyFill="1" applyAlignment="1" applyProtection="1">
      <alignment vertical="center"/>
    </xf>
    <xf numFmtId="0" fontId="23" fillId="7" borderId="0" xfId="0" applyNumberFormat="1" applyFont="1" applyFill="1" applyAlignment="1" applyProtection="1">
      <alignment horizontal="center" vertical="center"/>
    </xf>
    <xf numFmtId="0" fontId="5" fillId="7" borderId="0" xfId="0" applyNumberFormat="1" applyFont="1" applyFill="1" applyAlignment="1">
      <alignment vertical="center"/>
    </xf>
    <xf numFmtId="0" fontId="5" fillId="7" borderId="0" xfId="0" applyNumberFormat="1" applyFont="1" applyFill="1" applyAlignment="1" applyProtection="1">
      <alignment wrapText="1"/>
    </xf>
    <xf numFmtId="0" fontId="5" fillId="7" borderId="0" xfId="1" applyNumberFormat="1" applyFont="1" applyFill="1" applyAlignment="1" applyProtection="1">
      <alignment vertical="center"/>
    </xf>
    <xf numFmtId="0" fontId="5" fillId="7" borderId="0" xfId="3" applyNumberFormat="1" applyFont="1" applyFill="1" applyAlignment="1" applyProtection="1">
      <alignment vertical="center"/>
    </xf>
    <xf numFmtId="0" fontId="18" fillId="7" borderId="0" xfId="0" applyNumberFormat="1" applyFont="1" applyFill="1" applyAlignment="1" applyProtection="1">
      <alignment vertical="center"/>
    </xf>
    <xf numFmtId="0" fontId="8" fillId="7" borderId="0" xfId="0" applyNumberFormat="1" applyFont="1" applyFill="1" applyBorder="1" applyAlignment="1" applyProtection="1">
      <alignment vertical="center"/>
    </xf>
    <xf numFmtId="0" fontId="8" fillId="7" borderId="0" xfId="0" applyNumberFormat="1" applyFont="1" applyFill="1" applyAlignment="1" applyProtection="1">
      <alignment vertical="center"/>
    </xf>
    <xf numFmtId="0" fontId="9" fillId="7" borderId="0" xfId="0" applyNumberFormat="1" applyFont="1" applyFill="1" applyBorder="1" applyAlignment="1" applyProtection="1">
      <alignment vertical="center" wrapText="1"/>
    </xf>
    <xf numFmtId="0" fontId="8" fillId="7" borderId="0" xfId="1" applyNumberFormat="1" applyFont="1" applyFill="1" applyAlignment="1" applyProtection="1">
      <alignment vertical="center"/>
    </xf>
    <xf numFmtId="0" fontId="8" fillId="7" borderId="0" xfId="3" applyNumberFormat="1" applyFont="1" applyFill="1" applyAlignment="1" applyProtection="1">
      <alignment vertical="center"/>
    </xf>
    <xf numFmtId="0" fontId="8" fillId="7" borderId="0" xfId="0" applyNumberFormat="1" applyFont="1" applyFill="1" applyAlignment="1">
      <alignment vertical="center"/>
    </xf>
    <xf numFmtId="0" fontId="8" fillId="7" borderId="0" xfId="0" applyNumberFormat="1" applyFont="1" applyFill="1" applyAlignment="1" applyProtection="1">
      <alignment vertical="center"/>
      <protection locked="0"/>
    </xf>
    <xf numFmtId="0" fontId="8" fillId="7" borderId="0" xfId="0" applyNumberFormat="1" applyFont="1" applyFill="1" applyBorder="1" applyAlignment="1">
      <alignment vertical="center"/>
    </xf>
    <xf numFmtId="0" fontId="8" fillId="7" borderId="0" xfId="1" applyNumberFormat="1" applyFont="1" applyFill="1" applyAlignment="1">
      <alignment vertical="center"/>
    </xf>
    <xf numFmtId="0" fontId="8" fillId="7" borderId="0" xfId="3" applyNumberFormat="1" applyFont="1" applyFill="1" applyAlignment="1">
      <alignment vertical="center"/>
    </xf>
    <xf numFmtId="0" fontId="8" fillId="7" borderId="0" xfId="0" applyNumberFormat="1" applyFont="1" applyFill="1" applyBorder="1" applyAlignment="1" applyProtection="1">
      <alignment vertical="center"/>
      <protection locked="0"/>
    </xf>
    <xf numFmtId="0" fontId="8" fillId="7" borderId="0" xfId="1" applyNumberFormat="1" applyFont="1" applyFill="1" applyBorder="1" applyAlignment="1">
      <alignment vertical="center"/>
    </xf>
    <xf numFmtId="0" fontId="8" fillId="7" borderId="0" xfId="3" applyNumberFormat="1" applyFont="1" applyFill="1" applyBorder="1" applyAlignment="1">
      <alignment vertical="center"/>
    </xf>
    <xf numFmtId="0" fontId="8" fillId="7" borderId="0" xfId="0" applyNumberFormat="1" applyFont="1" applyFill="1" applyAlignment="1" applyProtection="1">
      <alignment horizontal="right" vertical="center"/>
    </xf>
    <xf numFmtId="0" fontId="5" fillId="7" borderId="0" xfId="0" applyNumberFormat="1" applyFont="1" applyFill="1" applyBorder="1" applyAlignment="1" applyProtection="1">
      <alignment vertical="top" wrapText="1"/>
    </xf>
    <xf numFmtId="0" fontId="14" fillId="7" borderId="0" xfId="0" applyNumberFormat="1" applyFont="1" applyFill="1" applyBorder="1" applyAlignment="1" applyProtection="1">
      <alignment vertical="center"/>
      <protection locked="0"/>
    </xf>
    <xf numFmtId="0" fontId="14" fillId="7" borderId="0" xfId="0" applyNumberFormat="1" applyFont="1" applyFill="1" applyBorder="1" applyAlignment="1">
      <alignment vertical="center"/>
    </xf>
    <xf numFmtId="1" fontId="21" fillId="7" borderId="0" xfId="0" applyNumberFormat="1" applyFont="1" applyFill="1" applyAlignment="1" applyProtection="1">
      <alignment vertical="center"/>
    </xf>
    <xf numFmtId="0" fontId="23" fillId="7" borderId="0" xfId="0" applyNumberFormat="1" applyFont="1" applyFill="1" applyBorder="1" applyAlignment="1" applyProtection="1">
      <alignment vertical="center" wrapText="1"/>
    </xf>
    <xf numFmtId="0" fontId="7" fillId="7" borderId="0" xfId="0" applyNumberFormat="1" applyFont="1" applyFill="1" applyBorder="1" applyAlignment="1" applyProtection="1">
      <alignment vertical="center" wrapText="1"/>
    </xf>
    <xf numFmtId="0" fontId="14" fillId="7" borderId="0" xfId="1" applyNumberFormat="1" applyFont="1" applyFill="1" applyBorder="1" applyAlignment="1" applyProtection="1">
      <alignment vertical="center" wrapText="1"/>
    </xf>
    <xf numFmtId="0" fontId="14" fillId="7" borderId="0" xfId="0" applyNumberFormat="1" applyFont="1" applyFill="1" applyBorder="1" applyAlignment="1" applyProtection="1">
      <alignment vertical="center"/>
    </xf>
    <xf numFmtId="0" fontId="8" fillId="7" borderId="0" xfId="1" applyNumberFormat="1" applyFont="1" applyFill="1" applyBorder="1" applyAlignment="1" applyProtection="1">
      <alignment vertical="center"/>
    </xf>
    <xf numFmtId="0" fontId="8" fillId="7" borderId="0" xfId="3" applyNumberFormat="1" applyFont="1" applyFill="1" applyBorder="1" applyAlignment="1" applyProtection="1">
      <alignment vertical="center"/>
    </xf>
    <xf numFmtId="0" fontId="9" fillId="7" borderId="0" xfId="0" applyNumberFormat="1" applyFont="1" applyFill="1" applyAlignment="1" applyProtection="1">
      <alignment vertical="center"/>
    </xf>
    <xf numFmtId="0" fontId="6" fillId="7" borderId="0" xfId="0" applyNumberFormat="1" applyFont="1" applyFill="1" applyAlignment="1" applyProtection="1">
      <alignment vertical="center" wrapText="1"/>
    </xf>
    <xf numFmtId="0" fontId="12" fillId="7" borderId="0" xfId="1" applyNumberFormat="1" applyFont="1" applyFill="1" applyAlignment="1" applyProtection="1">
      <alignment vertical="center"/>
    </xf>
    <xf numFmtId="0" fontId="12" fillId="7" borderId="0" xfId="0" applyNumberFormat="1" applyFont="1" applyFill="1" applyAlignment="1" applyProtection="1">
      <alignment vertical="center"/>
    </xf>
    <xf numFmtId="0" fontId="12" fillId="7" borderId="0" xfId="0" applyNumberFormat="1" applyFont="1" applyFill="1" applyBorder="1" applyAlignment="1" applyProtection="1">
      <alignment horizontal="center" vertical="center"/>
    </xf>
    <xf numFmtId="0" fontId="12" fillId="7" borderId="0" xfId="3" applyNumberFormat="1" applyFont="1" applyFill="1" applyAlignment="1" applyProtection="1">
      <alignment vertical="center"/>
    </xf>
    <xf numFmtId="0" fontId="12" fillId="7" borderId="0" xfId="0" applyNumberFormat="1" applyFont="1" applyFill="1" applyAlignment="1">
      <alignment vertical="center"/>
    </xf>
    <xf numFmtId="0" fontId="13" fillId="7" borderId="0" xfId="0" applyNumberFormat="1" applyFont="1" applyFill="1" applyBorder="1" applyAlignment="1" applyProtection="1">
      <alignment horizontal="center" vertical="center"/>
    </xf>
    <xf numFmtId="0" fontId="14" fillId="7" borderId="0" xfId="0" applyNumberFormat="1" applyFont="1" applyFill="1" applyAlignment="1" applyProtection="1">
      <alignment horizontal="center" vertical="center"/>
    </xf>
    <xf numFmtId="0" fontId="6" fillId="7" borderId="0" xfId="0" applyNumberFormat="1" applyFont="1" applyFill="1" applyBorder="1" applyAlignment="1" applyProtection="1">
      <alignment horizontal="center" vertical="center" wrapText="1"/>
    </xf>
    <xf numFmtId="0" fontId="0" fillId="7" borderId="0" xfId="0" applyFill="1" applyAlignment="1">
      <alignment vertical="top"/>
    </xf>
    <xf numFmtId="0" fontId="2" fillId="7" borderId="0" xfId="0" applyFont="1" applyFill="1" applyAlignment="1">
      <alignment vertical="top"/>
    </xf>
    <xf numFmtId="0" fontId="7" fillId="7" borderId="0" xfId="0" applyFont="1" applyFill="1" applyAlignment="1">
      <alignment vertical="top"/>
    </xf>
    <xf numFmtId="0" fontId="22" fillId="4" borderId="4" xfId="2" applyFont="1" applyFill="1" applyBorder="1" applyAlignment="1" applyProtection="1">
      <alignment horizontal="center" vertical="center"/>
    </xf>
    <xf numFmtId="1" fontId="2" fillId="0" borderId="6" xfId="0" applyNumberFormat="1" applyFont="1" applyFill="1" applyBorder="1" applyAlignment="1" applyProtection="1">
      <alignment horizontal="center" vertical="center" wrapText="1"/>
      <protection locked="0"/>
    </xf>
    <xf numFmtId="1" fontId="18" fillId="0" borderId="4" xfId="0" applyNumberFormat="1" applyFont="1" applyFill="1" applyBorder="1" applyAlignment="1" applyProtection="1">
      <alignment horizontal="center" vertical="center" wrapText="1"/>
      <protection locked="0"/>
    </xf>
    <xf numFmtId="1" fontId="18" fillId="0" borderId="4" xfId="0" applyNumberFormat="1" applyFont="1" applyBorder="1" applyAlignment="1" applyProtection="1">
      <alignment horizontal="center" vertical="center" wrapText="1"/>
      <protection locked="0"/>
    </xf>
    <xf numFmtId="170" fontId="2" fillId="0" borderId="6"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18" fillId="0" borderId="6" xfId="0" applyNumberFormat="1" applyFont="1" applyFill="1" applyBorder="1" applyAlignment="1" applyProtection="1">
      <alignment horizontal="center" vertical="center" wrapText="1"/>
      <protection locked="0"/>
    </xf>
    <xf numFmtId="2" fontId="18" fillId="0" borderId="9" xfId="0" applyNumberFormat="1" applyFont="1" applyFill="1" applyBorder="1" applyAlignment="1" applyProtection="1">
      <alignment horizontal="center" vertical="center" wrapText="1"/>
      <protection locked="0"/>
    </xf>
    <xf numFmtId="2" fontId="18" fillId="0" borderId="4" xfId="0" applyNumberFormat="1" applyFont="1" applyFill="1" applyBorder="1" applyAlignment="1" applyProtection="1">
      <alignment horizontal="center" vertical="center" wrapText="1"/>
      <protection locked="0"/>
    </xf>
    <xf numFmtId="44" fontId="18" fillId="0" borderId="6" xfId="1" applyFont="1" applyFill="1" applyBorder="1" applyAlignment="1" applyProtection="1">
      <alignment horizontal="center" vertical="center" wrapText="1"/>
      <protection locked="0"/>
    </xf>
    <xf numFmtId="44" fontId="18" fillId="0" borderId="4" xfId="1" applyFont="1" applyBorder="1" applyAlignment="1" applyProtection="1">
      <alignment horizontal="center" vertical="center"/>
    </xf>
    <xf numFmtId="44" fontId="18" fillId="0" borderId="7" xfId="1" applyFont="1" applyBorder="1" applyAlignment="1" applyProtection="1">
      <alignment horizontal="center" vertical="center"/>
    </xf>
    <xf numFmtId="44" fontId="18" fillId="0" borderId="7" xfId="1" applyFont="1" applyFill="1" applyBorder="1" applyAlignment="1" applyProtection="1">
      <alignment horizontal="center" vertical="center" wrapText="1"/>
      <protection locked="0"/>
    </xf>
    <xf numFmtId="0" fontId="18" fillId="0" borderId="4" xfId="0" applyNumberFormat="1" applyFont="1" applyBorder="1" applyAlignment="1" applyProtection="1">
      <alignment horizontal="center" vertical="center"/>
    </xf>
    <xf numFmtId="9" fontId="18" fillId="0" borderId="4" xfId="3" applyFont="1" applyBorder="1" applyAlignment="1" applyProtection="1">
      <alignment horizontal="center" vertical="center"/>
    </xf>
    <xf numFmtId="0" fontId="2" fillId="0" borderId="4" xfId="0" applyNumberFormat="1" applyFont="1" applyFill="1" applyBorder="1" applyAlignment="1" applyProtection="1">
      <alignment horizontal="center" vertical="center" wrapText="1"/>
      <protection locked="0"/>
    </xf>
    <xf numFmtId="0" fontId="2" fillId="0" borderId="4" xfId="0" applyNumberFormat="1" applyFont="1" applyBorder="1" applyAlignment="1" applyProtection="1">
      <alignment horizontal="center" vertical="center"/>
      <protection locked="0"/>
    </xf>
    <xf numFmtId="0" fontId="18" fillId="0" borderId="4" xfId="0" applyNumberFormat="1" applyFont="1" applyBorder="1" applyAlignment="1" applyProtection="1">
      <alignment horizontal="center" vertical="center"/>
      <protection locked="0"/>
    </xf>
    <xf numFmtId="44" fontId="18" fillId="0" borderId="7" xfId="1" applyFont="1" applyBorder="1" applyAlignment="1" applyProtection="1">
      <alignment horizontal="center" vertical="center"/>
      <protection locked="0"/>
    </xf>
    <xf numFmtId="0" fontId="8" fillId="4" borderId="25" xfId="0" applyFont="1" applyFill="1" applyBorder="1" applyAlignment="1" applyProtection="1">
      <alignment horizontal="center" vertical="center"/>
    </xf>
    <xf numFmtId="0" fontId="8" fillId="0" borderId="26" xfId="0" applyFont="1" applyBorder="1" applyAlignment="1" applyProtection="1">
      <alignment horizontal="center" vertical="center"/>
      <protection locked="0"/>
    </xf>
    <xf numFmtId="165" fontId="8" fillId="0" borderId="27" xfId="0" applyNumberFormat="1" applyFont="1" applyBorder="1" applyAlignment="1" applyProtection="1">
      <alignment horizontal="center" vertical="center"/>
      <protection locked="0"/>
    </xf>
    <xf numFmtId="0" fontId="8" fillId="4" borderId="28" xfId="0" applyFont="1" applyFill="1" applyBorder="1" applyAlignment="1" applyProtection="1">
      <alignment horizontal="center" vertical="center"/>
    </xf>
    <xf numFmtId="0" fontId="8" fillId="0" borderId="29" xfId="0" applyFont="1" applyBorder="1" applyAlignment="1" applyProtection="1">
      <alignment horizontal="center" vertical="center"/>
      <protection locked="0"/>
    </xf>
    <xf numFmtId="165" fontId="8" fillId="0" borderId="30" xfId="0" applyNumberFormat="1" applyFont="1" applyBorder="1" applyAlignment="1" applyProtection="1">
      <alignment horizontal="center" vertical="center"/>
      <protection locked="0"/>
    </xf>
    <xf numFmtId="0" fontId="9" fillId="2" borderId="22" xfId="0" applyFont="1" applyFill="1" applyBorder="1" applyAlignment="1" applyProtection="1">
      <alignment horizontal="left" vertical="center"/>
    </xf>
    <xf numFmtId="0" fontId="9" fillId="2" borderId="31"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4" borderId="9" xfId="0" applyFont="1" applyFill="1" applyBorder="1" applyAlignment="1" applyProtection="1">
      <alignment vertical="center"/>
    </xf>
    <xf numFmtId="0" fontId="22" fillId="4" borderId="12" xfId="2" applyFont="1" applyFill="1" applyBorder="1" applyAlignment="1" applyProtection="1">
      <alignment horizontal="center" vertical="center"/>
    </xf>
    <xf numFmtId="0" fontId="0" fillId="7" borderId="0" xfId="0" applyFill="1" applyProtection="1"/>
    <xf numFmtId="0" fontId="8" fillId="7" borderId="0" xfId="0" applyFont="1" applyFill="1" applyProtection="1"/>
    <xf numFmtId="0" fontId="8" fillId="0" borderId="0" xfId="0" applyFont="1" applyProtection="1"/>
    <xf numFmtId="0" fontId="8" fillId="0" borderId="0" xfId="0" applyFont="1" applyFill="1" applyProtection="1"/>
    <xf numFmtId="0" fontId="16" fillId="7" borderId="0" xfId="0" applyFont="1" applyFill="1" applyProtection="1"/>
    <xf numFmtId="0" fontId="16" fillId="0" borderId="0" xfId="0" applyFont="1" applyProtection="1"/>
    <xf numFmtId="0" fontId="4" fillId="7" borderId="0" xfId="2" applyFill="1" applyAlignment="1" applyProtection="1"/>
    <xf numFmtId="0" fontId="2" fillId="7" borderId="0" xfId="0" applyFont="1" applyFill="1" applyProtection="1"/>
    <xf numFmtId="0" fontId="18" fillId="0" borderId="0" xfId="0" applyNumberFormat="1" applyFont="1" applyFill="1" applyBorder="1" applyAlignment="1" applyProtection="1">
      <alignment horizontal="left" vertical="center" wrapText="1"/>
      <protection locked="0"/>
    </xf>
    <xf numFmtId="0" fontId="18" fillId="0" borderId="0" xfId="0" applyNumberFormat="1" applyFont="1" applyAlignment="1" applyProtection="1">
      <alignment horizontal="left" vertical="center"/>
      <protection locked="0"/>
    </xf>
    <xf numFmtId="1" fontId="3" fillId="7" borderId="2" xfId="0" applyNumberFormat="1" applyFont="1" applyFill="1" applyBorder="1" applyAlignment="1" applyProtection="1">
      <alignment horizontal="center" vertical="center"/>
      <protection locked="0"/>
    </xf>
    <xf numFmtId="44" fontId="18" fillId="2" borderId="4" xfId="1" applyFont="1" applyFill="1" applyBorder="1" applyAlignment="1" applyProtection="1">
      <alignment horizontal="center" vertical="center"/>
    </xf>
    <xf numFmtId="0" fontId="9" fillId="0" borderId="0" xfId="0" applyNumberFormat="1" applyFont="1" applyFill="1" applyBorder="1" applyAlignment="1" applyProtection="1">
      <alignment vertical="center" wrapText="1"/>
      <protection locked="0"/>
    </xf>
    <xf numFmtId="0" fontId="18" fillId="0" borderId="6" xfId="0" applyNumberFormat="1" applyFont="1" applyFill="1" applyBorder="1" applyAlignment="1" applyProtection="1">
      <alignment horizontal="center" vertical="center" wrapText="1"/>
    </xf>
    <xf numFmtId="167" fontId="18" fillId="0" borderId="4" xfId="0" applyNumberFormat="1" applyFont="1" applyFill="1" applyBorder="1" applyAlignment="1" applyProtection="1">
      <alignment horizontal="center" vertical="center" wrapText="1"/>
    </xf>
    <xf numFmtId="167" fontId="18" fillId="0" borderId="4" xfId="0" applyNumberFormat="1" applyFont="1" applyBorder="1" applyAlignment="1" applyProtection="1">
      <alignment horizontal="center" vertical="center"/>
    </xf>
    <xf numFmtId="0" fontId="30" fillId="4" borderId="14" xfId="0" applyFont="1" applyFill="1" applyBorder="1" applyAlignment="1" applyProtection="1">
      <alignment horizontal="right" vertical="center"/>
    </xf>
    <xf numFmtId="0" fontId="30" fillId="4" borderId="9" xfId="0" applyFont="1" applyFill="1" applyBorder="1" applyAlignment="1" applyProtection="1">
      <alignment horizontal="right" vertical="center"/>
    </xf>
    <xf numFmtId="0" fontId="30" fillId="4" borderId="19" xfId="0" applyFont="1" applyFill="1" applyBorder="1" applyAlignment="1" applyProtection="1">
      <alignment horizontal="right" vertical="center"/>
    </xf>
    <xf numFmtId="0" fontId="16" fillId="0" borderId="0" xfId="0" applyFont="1" applyFill="1" applyProtection="1"/>
    <xf numFmtId="0" fontId="8" fillId="0" borderId="42" xfId="0" applyFont="1" applyFill="1" applyBorder="1" applyAlignment="1" applyProtection="1">
      <alignment horizontal="right" vertical="center"/>
    </xf>
    <xf numFmtId="0" fontId="8" fillId="0" borderId="8" xfId="0" applyFont="1" applyBorder="1" applyAlignment="1" applyProtection="1">
      <alignment horizontal="right" vertical="center"/>
    </xf>
    <xf numFmtId="0" fontId="8" fillId="0" borderId="9" xfId="0" applyFont="1" applyBorder="1" applyAlignment="1" applyProtection="1">
      <alignment horizontal="right" vertical="center"/>
    </xf>
    <xf numFmtId="0" fontId="8" fillId="0" borderId="9" xfId="0" applyFont="1" applyFill="1" applyBorder="1" applyAlignment="1" applyProtection="1">
      <alignment horizontal="right" vertical="center"/>
    </xf>
    <xf numFmtId="0" fontId="8" fillId="0" borderId="35" xfId="0" applyFont="1" applyBorder="1" applyAlignment="1" applyProtection="1">
      <alignment horizontal="right" vertical="center"/>
    </xf>
    <xf numFmtId="0" fontId="8" fillId="4" borderId="23" xfId="0" applyFont="1" applyFill="1" applyBorder="1" applyAlignment="1" applyProtection="1">
      <alignment horizontal="right" vertical="center"/>
    </xf>
    <xf numFmtId="0" fontId="8" fillId="4" borderId="24" xfId="0" applyFont="1" applyFill="1" applyBorder="1" applyAlignment="1" applyProtection="1">
      <alignment horizontal="right" vertical="center"/>
    </xf>
    <xf numFmtId="0" fontId="8" fillId="4" borderId="22" xfId="0" applyFont="1" applyFill="1" applyBorder="1" applyAlignment="1" applyProtection="1">
      <alignment horizontal="center" vertical="center"/>
    </xf>
    <xf numFmtId="0" fontId="8" fillId="0" borderId="19" xfId="0" applyFont="1" applyBorder="1" applyAlignment="1" applyProtection="1">
      <alignment horizontal="right" vertical="center"/>
    </xf>
    <xf numFmtId="0" fontId="9" fillId="0" borderId="9" xfId="0" applyFont="1" applyFill="1" applyBorder="1" applyAlignment="1" applyProtection="1">
      <alignment horizontal="right" vertical="center"/>
    </xf>
    <xf numFmtId="0" fontId="5" fillId="7" borderId="28" xfId="0" applyNumberFormat="1" applyFont="1" applyFill="1" applyBorder="1" applyAlignment="1" applyProtection="1">
      <alignment horizontal="center" vertical="center"/>
    </xf>
    <xf numFmtId="49" fontId="9" fillId="7" borderId="30" xfId="0" applyNumberFormat="1" applyFont="1" applyFill="1" applyBorder="1" applyAlignment="1" applyProtection="1">
      <alignment horizontal="center" vertical="center"/>
    </xf>
    <xf numFmtId="0" fontId="5" fillId="7" borderId="0" xfId="0" applyNumberFormat="1" applyFont="1" applyFill="1" applyAlignment="1" applyProtection="1">
      <alignment horizontal="right" vertical="center"/>
    </xf>
    <xf numFmtId="167" fontId="18" fillId="0" borderId="6" xfId="0" applyNumberFormat="1" applyFont="1" applyFill="1" applyBorder="1" applyAlignment="1" applyProtection="1">
      <alignment horizontal="center" vertical="center" wrapText="1"/>
    </xf>
    <xf numFmtId="1" fontId="18" fillId="0" borderId="8" xfId="0" applyNumberFormat="1" applyFont="1" applyFill="1" applyBorder="1" applyAlignment="1" applyProtection="1">
      <alignment horizontal="center" vertical="center" wrapText="1"/>
      <protection locked="0"/>
    </xf>
    <xf numFmtId="1" fontId="18" fillId="0" borderId="11" xfId="0" applyNumberFormat="1" applyFont="1" applyFill="1" applyBorder="1" applyAlignment="1" applyProtection="1">
      <alignment horizontal="center" vertical="center" wrapText="1"/>
      <protection locked="0"/>
    </xf>
    <xf numFmtId="44" fontId="18" fillId="0" borderId="6" xfId="1" applyFont="1" applyBorder="1" applyAlignment="1" applyProtection="1">
      <alignment horizontal="center" vertical="center"/>
    </xf>
    <xf numFmtId="44" fontId="18" fillId="0" borderId="46" xfId="1" applyFont="1" applyBorder="1" applyAlignment="1" applyProtection="1">
      <alignment horizontal="center" vertical="center"/>
    </xf>
    <xf numFmtId="44" fontId="18" fillId="0" borderId="46" xfId="1" applyFont="1" applyFill="1" applyBorder="1" applyAlignment="1" applyProtection="1">
      <alignment horizontal="center" vertical="center" wrapText="1"/>
      <protection locked="0"/>
    </xf>
    <xf numFmtId="44" fontId="18" fillId="2" borderId="6" xfId="1" applyFont="1" applyFill="1" applyBorder="1" applyAlignment="1" applyProtection="1">
      <alignment horizontal="center" vertical="center"/>
    </xf>
    <xf numFmtId="0" fontId="2" fillId="0" borderId="6" xfId="0" applyNumberFormat="1" applyFont="1" applyBorder="1" applyAlignment="1" applyProtection="1">
      <alignment horizontal="center" vertical="center"/>
    </xf>
    <xf numFmtId="0" fontId="18" fillId="0" borderId="6" xfId="0" applyNumberFormat="1" applyFont="1" applyBorder="1" applyAlignment="1" applyProtection="1">
      <alignment horizontal="center" vertical="center"/>
    </xf>
    <xf numFmtId="9" fontId="18" fillId="0" borderId="6" xfId="3" applyFont="1" applyBorder="1" applyAlignment="1" applyProtection="1">
      <alignment horizontal="center" vertical="center"/>
    </xf>
    <xf numFmtId="0" fontId="5" fillId="4" borderId="47" xfId="0" applyNumberFormat="1" applyFont="1" applyFill="1" applyBorder="1" applyAlignment="1" applyProtection="1">
      <alignment horizontal="center" vertical="center" wrapText="1"/>
    </xf>
    <xf numFmtId="0" fontId="5" fillId="4" borderId="48" xfId="0" applyNumberFormat="1" applyFont="1" applyFill="1" applyBorder="1" applyAlignment="1" applyProtection="1">
      <alignment horizontal="center" vertical="center" wrapText="1"/>
    </xf>
    <xf numFmtId="0" fontId="5" fillId="3" borderId="48" xfId="0" applyNumberFormat="1" applyFont="1" applyFill="1" applyBorder="1" applyAlignment="1" applyProtection="1">
      <alignment horizontal="center" vertical="center" wrapText="1"/>
    </xf>
    <xf numFmtId="1" fontId="5" fillId="3" borderId="48" xfId="0" applyNumberFormat="1" applyFont="1" applyFill="1" applyBorder="1" applyAlignment="1" applyProtection="1">
      <alignment horizontal="center" vertical="center" wrapText="1"/>
    </xf>
    <xf numFmtId="0" fontId="5" fillId="3" borderId="47" xfId="0" applyNumberFormat="1" applyFont="1" applyFill="1" applyBorder="1" applyAlignment="1" applyProtection="1">
      <alignment horizontal="center" vertical="center" wrapText="1"/>
    </xf>
    <xf numFmtId="0" fontId="5" fillId="3" borderId="50" xfId="0" applyNumberFormat="1" applyFont="1" applyFill="1" applyBorder="1" applyAlignment="1" applyProtection="1">
      <alignment horizontal="center" vertical="center" wrapText="1"/>
    </xf>
    <xf numFmtId="0" fontId="5" fillId="4" borderId="50" xfId="0" applyNumberFormat="1" applyFont="1" applyFill="1" applyBorder="1" applyAlignment="1" applyProtection="1">
      <alignment horizontal="center" vertical="center" wrapText="1"/>
    </xf>
    <xf numFmtId="0" fontId="5" fillId="3" borderId="48" xfId="1" applyNumberFormat="1" applyFont="1" applyFill="1" applyBorder="1" applyAlignment="1" applyProtection="1">
      <alignment horizontal="center" vertical="center" wrapText="1"/>
    </xf>
    <xf numFmtId="0" fontId="5" fillId="4" borderId="51" xfId="0" applyNumberFormat="1" applyFont="1" applyFill="1" applyBorder="1" applyAlignment="1" applyProtection="1">
      <alignment horizontal="center" vertical="center" wrapText="1"/>
    </xf>
    <xf numFmtId="0" fontId="5" fillId="4" borderId="48" xfId="1" applyNumberFormat="1" applyFont="1" applyFill="1" applyBorder="1" applyAlignment="1" applyProtection="1">
      <alignment horizontal="center" vertical="center" wrapText="1"/>
    </xf>
    <xf numFmtId="0" fontId="5" fillId="3" borderId="51" xfId="0" applyNumberFormat="1" applyFont="1" applyFill="1" applyBorder="1" applyAlignment="1" applyProtection="1">
      <alignment horizontal="center" vertical="center" wrapText="1"/>
    </xf>
    <xf numFmtId="0" fontId="5" fillId="4" borderId="48" xfId="3" applyNumberFormat="1" applyFont="1" applyFill="1" applyBorder="1" applyAlignment="1" applyProtection="1">
      <alignment horizontal="center" vertical="center" wrapText="1"/>
    </xf>
    <xf numFmtId="0" fontId="20" fillId="0" borderId="0" xfId="0" applyNumberFormat="1" applyFont="1" applyFill="1" applyBorder="1" applyAlignment="1" applyProtection="1">
      <alignment horizontal="center" vertical="center"/>
    </xf>
    <xf numFmtId="0" fontId="32" fillId="4" borderId="12" xfId="0" applyFont="1" applyFill="1" applyBorder="1" applyAlignment="1" applyProtection="1">
      <alignment horizontal="center" vertical="center" wrapText="1"/>
    </xf>
    <xf numFmtId="0" fontId="32" fillId="4" borderId="16" xfId="0" applyNumberFormat="1" applyFont="1" applyFill="1" applyBorder="1" applyAlignment="1" applyProtection="1">
      <alignment horizontal="center" vertical="center" wrapText="1"/>
    </xf>
    <xf numFmtId="0" fontId="32" fillId="4" borderId="21" xfId="0" applyFont="1" applyFill="1" applyBorder="1" applyAlignment="1" applyProtection="1">
      <alignment horizontal="center" vertical="center" wrapText="1"/>
    </xf>
    <xf numFmtId="0" fontId="32" fillId="4" borderId="16" xfId="0" applyFont="1" applyFill="1" applyBorder="1" applyAlignment="1" applyProtection="1">
      <alignment horizontal="center" vertical="center" wrapText="1"/>
    </xf>
    <xf numFmtId="0" fontId="30" fillId="3" borderId="9" xfId="0" applyFont="1" applyFill="1" applyBorder="1" applyAlignment="1" applyProtection="1">
      <alignment horizontal="right" vertical="center"/>
    </xf>
    <xf numFmtId="0" fontId="30" fillId="3" borderId="19" xfId="0" applyFont="1" applyFill="1" applyBorder="1" applyAlignment="1" applyProtection="1">
      <alignment horizontal="right" vertical="center"/>
    </xf>
    <xf numFmtId="0" fontId="32" fillId="3" borderId="21" xfId="0" applyFont="1" applyFill="1" applyBorder="1" applyAlignment="1" applyProtection="1">
      <alignment horizontal="center" vertical="center" wrapText="1"/>
      <protection locked="0"/>
    </xf>
    <xf numFmtId="0" fontId="31" fillId="4" borderId="53" xfId="0" applyFont="1" applyFill="1" applyBorder="1" applyAlignment="1" applyProtection="1">
      <alignment horizontal="center" vertical="center"/>
    </xf>
    <xf numFmtId="0" fontId="2" fillId="4" borderId="16" xfId="0" applyNumberFormat="1" applyFont="1" applyFill="1" applyBorder="1" applyAlignment="1" applyProtection="1">
      <alignment horizontal="center" vertical="center" wrapText="1"/>
    </xf>
    <xf numFmtId="0" fontId="30" fillId="4" borderId="9" xfId="0" applyFont="1" applyFill="1" applyBorder="1" applyAlignment="1" applyProtection="1">
      <alignment horizontal="right" vertical="center" wrapText="1"/>
    </xf>
    <xf numFmtId="0" fontId="30" fillId="3" borderId="8" xfId="0" applyFont="1" applyFill="1" applyBorder="1" applyAlignment="1" applyProtection="1">
      <alignment horizontal="right" vertical="center"/>
    </xf>
    <xf numFmtId="166" fontId="32" fillId="3" borderId="11" xfId="0" applyNumberFormat="1" applyFont="1" applyFill="1" applyBorder="1" applyAlignment="1" applyProtection="1">
      <alignment horizontal="center" vertical="center" wrapText="1"/>
      <protection locked="0"/>
    </xf>
    <xf numFmtId="168" fontId="3" fillId="4" borderId="17" xfId="0" applyNumberFormat="1" applyFont="1" applyFill="1" applyBorder="1" applyAlignment="1" applyProtection="1">
      <alignment horizontal="center" vertical="center"/>
    </xf>
    <xf numFmtId="0" fontId="3" fillId="4" borderId="17" xfId="0" applyNumberFormat="1" applyFont="1" applyFill="1" applyBorder="1" applyAlignment="1" applyProtection="1">
      <alignment horizontal="center" vertical="center"/>
    </xf>
    <xf numFmtId="0" fontId="5" fillId="3" borderId="49" xfId="0" applyNumberFormat="1" applyFont="1" applyFill="1" applyBorder="1" applyAlignment="1" applyProtection="1">
      <alignment horizontal="center" vertical="center" wrapText="1"/>
    </xf>
    <xf numFmtId="2" fontId="18" fillId="0" borderId="10" xfId="0" applyNumberFormat="1" applyFont="1" applyFill="1" applyBorder="1" applyAlignment="1" applyProtection="1">
      <alignment horizontal="center" vertical="center" wrapText="1"/>
      <protection locked="0"/>
    </xf>
    <xf numFmtId="0" fontId="5" fillId="3" borderId="53" xfId="0" applyNumberFormat="1" applyFont="1" applyFill="1" applyBorder="1" applyAlignment="1" applyProtection="1">
      <alignment horizontal="center" vertical="center" wrapText="1"/>
    </xf>
    <xf numFmtId="2" fontId="18" fillId="0" borderId="29" xfId="0" applyNumberFormat="1" applyFont="1" applyFill="1" applyBorder="1" applyAlignment="1" applyProtection="1">
      <alignment horizontal="center" vertical="center" wrapText="1"/>
      <protection locked="0"/>
    </xf>
    <xf numFmtId="2" fontId="18" fillId="0" borderId="42" xfId="0" applyNumberFormat="1" applyFont="1" applyFill="1" applyBorder="1" applyAlignment="1" applyProtection="1">
      <alignment horizontal="center" vertical="center" wrapText="1"/>
      <protection locked="0"/>
    </xf>
    <xf numFmtId="2" fontId="18" fillId="0" borderId="43" xfId="0" applyNumberFormat="1" applyFont="1" applyFill="1" applyBorder="1" applyAlignment="1" applyProtection="1">
      <alignment horizontal="center" vertical="center" wrapText="1"/>
      <protection locked="0"/>
    </xf>
    <xf numFmtId="2" fontId="18" fillId="0" borderId="60" xfId="0" applyNumberFormat="1" applyFont="1" applyFill="1" applyBorder="1" applyAlignment="1" applyProtection="1">
      <alignment horizontal="center" vertical="center" wrapText="1"/>
      <protection locked="0"/>
    </xf>
    <xf numFmtId="2" fontId="18" fillId="0" borderId="40" xfId="0" applyNumberFormat="1" applyFont="1" applyFill="1" applyBorder="1" applyAlignment="1" applyProtection="1">
      <alignment horizontal="center" vertical="center" wrapText="1"/>
      <protection locked="0"/>
    </xf>
    <xf numFmtId="2" fontId="18" fillId="0" borderId="61" xfId="0" applyNumberFormat="1" applyFont="1" applyFill="1" applyBorder="1" applyAlignment="1" applyProtection="1">
      <alignment horizontal="center" vertical="center" wrapText="1"/>
      <protection locked="0"/>
    </xf>
    <xf numFmtId="0" fontId="5" fillId="4" borderId="3" xfId="0" applyNumberFormat="1" applyFont="1" applyFill="1" applyBorder="1" applyAlignment="1" applyProtection="1">
      <alignment horizontal="center" vertical="center" wrapText="1"/>
    </xf>
    <xf numFmtId="2" fontId="18" fillId="0" borderId="62" xfId="0" applyNumberFormat="1" applyFont="1" applyFill="1" applyBorder="1" applyAlignment="1" applyProtection="1">
      <alignment horizontal="center" vertical="center" wrapText="1"/>
    </xf>
    <xf numFmtId="0" fontId="9" fillId="7" borderId="30"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wrapText="1"/>
      <protection locked="0"/>
    </xf>
    <xf numFmtId="0" fontId="12" fillId="0" borderId="0" xfId="0" applyNumberFormat="1" applyFont="1" applyFill="1" applyAlignment="1">
      <alignment vertical="center"/>
    </xf>
    <xf numFmtId="0" fontId="45" fillId="12" borderId="53" xfId="0" applyNumberFormat="1" applyFont="1" applyFill="1" applyBorder="1" applyAlignment="1" applyProtection="1">
      <alignment horizontal="center" vertical="center"/>
    </xf>
    <xf numFmtId="2" fontId="2" fillId="0" borderId="60" xfId="0" applyNumberFormat="1" applyFont="1" applyFill="1" applyBorder="1" applyAlignment="1" applyProtection="1">
      <alignment horizontal="center" vertical="center" wrapText="1"/>
      <protection locked="0"/>
    </xf>
    <xf numFmtId="0" fontId="5" fillId="3" borderId="51" xfId="1" applyNumberFormat="1" applyFont="1" applyFill="1" applyBorder="1" applyAlignment="1" applyProtection="1">
      <alignment horizontal="center" vertical="center" wrapText="1"/>
    </xf>
    <xf numFmtId="0" fontId="7" fillId="4" borderId="53" xfId="0" applyNumberFormat="1" applyFont="1" applyFill="1" applyBorder="1" applyAlignment="1" applyProtection="1">
      <alignment horizontal="center" vertical="center" wrapText="1"/>
    </xf>
    <xf numFmtId="0" fontId="8" fillId="0" borderId="61" xfId="0" applyNumberFormat="1" applyFont="1" applyFill="1" applyBorder="1" applyAlignment="1" applyProtection="1">
      <alignment horizontal="center" vertical="center" wrapText="1"/>
    </xf>
    <xf numFmtId="0" fontId="8" fillId="0" borderId="54" xfId="0" applyNumberFormat="1" applyFont="1" applyFill="1" applyBorder="1" applyAlignment="1" applyProtection="1">
      <alignment horizontal="center" vertical="center" wrapText="1"/>
    </xf>
    <xf numFmtId="44" fontId="18" fillId="0" borderId="5" xfId="1" applyFont="1" applyBorder="1" applyAlignment="1" applyProtection="1">
      <alignment horizontal="center" vertical="center"/>
      <protection locked="0"/>
    </xf>
    <xf numFmtId="0" fontId="5" fillId="4" borderId="50" xfId="1" applyNumberFormat="1" applyFont="1" applyFill="1" applyBorder="1" applyAlignment="1" applyProtection="1">
      <alignment horizontal="center" vertical="center" wrapText="1"/>
    </xf>
    <xf numFmtId="44" fontId="18" fillId="0" borderId="8" xfId="1" applyFont="1" applyBorder="1" applyAlignment="1" applyProtection="1">
      <alignment horizontal="center" vertical="center" wrapText="1"/>
    </xf>
    <xf numFmtId="44" fontId="18" fillId="0" borderId="11" xfId="1" applyFont="1" applyBorder="1" applyAlignment="1" applyProtection="1">
      <alignment horizontal="center" vertical="center"/>
    </xf>
    <xf numFmtId="44" fontId="18" fillId="0" borderId="12" xfId="1" applyFont="1" applyBorder="1" applyAlignment="1" applyProtection="1">
      <alignment horizontal="center" vertical="center"/>
    </xf>
    <xf numFmtId="44" fontId="18" fillId="0" borderId="45" xfId="1" applyFont="1" applyBorder="1" applyAlignment="1" applyProtection="1">
      <alignment horizontal="center" vertical="center" wrapText="1"/>
    </xf>
    <xf numFmtId="44" fontId="18" fillId="0" borderId="63" xfId="1" applyFont="1" applyBorder="1" applyAlignment="1" applyProtection="1">
      <alignment horizontal="center" vertical="center"/>
    </xf>
    <xf numFmtId="44" fontId="18" fillId="0" borderId="21" xfId="1" applyFont="1" applyBorder="1" applyAlignment="1" applyProtection="1">
      <alignment horizontal="center" vertical="center"/>
    </xf>
    <xf numFmtId="9" fontId="13" fillId="4" borderId="53" xfId="3" applyFont="1" applyFill="1" applyBorder="1" applyAlignment="1" applyProtection="1">
      <alignment horizontal="center" vertical="center" wrapText="1"/>
    </xf>
    <xf numFmtId="9" fontId="13" fillId="3" borderId="53" xfId="3" applyFont="1" applyFill="1" applyBorder="1" applyAlignment="1" applyProtection="1">
      <alignment horizontal="center" vertical="center"/>
    </xf>
    <xf numFmtId="0" fontId="5" fillId="3" borderId="2" xfId="0" applyNumberFormat="1" applyFont="1" applyFill="1" applyBorder="1" applyAlignment="1" applyProtection="1">
      <alignment horizontal="center" vertical="center" wrapText="1"/>
    </xf>
    <xf numFmtId="44" fontId="18" fillId="0" borderId="52" xfId="1" applyFont="1" applyFill="1" applyBorder="1" applyAlignment="1" applyProtection="1">
      <alignment horizontal="center" vertical="center" wrapText="1"/>
      <protection locked="0"/>
    </xf>
    <xf numFmtId="44" fontId="18" fillId="0" borderId="64" xfId="1" applyFont="1" applyFill="1" applyBorder="1" applyAlignment="1" applyProtection="1">
      <alignment horizontal="center" vertical="center" wrapText="1"/>
      <protection locked="0"/>
    </xf>
    <xf numFmtId="44" fontId="18" fillId="0" borderId="64" xfId="1" applyFont="1" applyBorder="1" applyAlignment="1" applyProtection="1">
      <alignment horizontal="center" vertical="center"/>
      <protection locked="0"/>
    </xf>
    <xf numFmtId="44" fontId="18" fillId="0" borderId="64" xfId="1" applyFont="1" applyFill="1" applyBorder="1" applyAlignment="1" applyProtection="1">
      <alignment horizontal="center" vertical="center"/>
      <protection locked="0"/>
    </xf>
    <xf numFmtId="0" fontId="7" fillId="4" borderId="47" xfId="0" applyNumberFormat="1" applyFont="1" applyFill="1" applyBorder="1" applyAlignment="1" applyProtection="1">
      <alignment horizontal="center" vertical="center" wrapText="1"/>
    </xf>
    <xf numFmtId="0" fontId="8" fillId="0" borderId="8" xfId="0" applyNumberFormat="1" applyFont="1" applyFill="1" applyBorder="1" applyAlignment="1" applyProtection="1">
      <alignment horizontal="center" vertical="center" wrapText="1"/>
    </xf>
    <xf numFmtId="0" fontId="8" fillId="0" borderId="45" xfId="0" applyNumberFormat="1" applyFont="1" applyFill="1" applyBorder="1" applyAlignment="1" applyProtection="1">
      <alignment horizontal="center" vertical="center" wrapText="1"/>
    </xf>
    <xf numFmtId="44" fontId="18" fillId="2" borderId="20" xfId="1" applyFont="1" applyFill="1" applyBorder="1" applyAlignment="1" applyProtection="1">
      <alignment horizontal="center" vertical="center"/>
    </xf>
    <xf numFmtId="0" fontId="18" fillId="0" borderId="20" xfId="0" applyNumberFormat="1" applyFont="1" applyBorder="1" applyAlignment="1" applyProtection="1">
      <alignment horizontal="center" vertical="center"/>
    </xf>
    <xf numFmtId="9" fontId="18" fillId="0" borderId="20" xfId="3" applyFont="1" applyBorder="1" applyAlignment="1" applyProtection="1">
      <alignment horizontal="center" vertical="center"/>
    </xf>
    <xf numFmtId="44" fontId="18" fillId="0" borderId="20" xfId="1" applyFont="1" applyBorder="1" applyAlignment="1" applyProtection="1">
      <alignment horizontal="center" vertical="center"/>
    </xf>
    <xf numFmtId="0" fontId="18" fillId="0" borderId="5" xfId="0" applyNumberFormat="1" applyFont="1" applyFill="1" applyBorder="1" applyAlignment="1" applyProtection="1">
      <alignment horizontal="center" vertical="center" wrapText="1"/>
      <protection locked="0"/>
    </xf>
    <xf numFmtId="0" fontId="2" fillId="0" borderId="8" xfId="0" applyNumberFormat="1" applyFont="1" applyFill="1" applyBorder="1" applyAlignment="1" applyProtection="1">
      <alignment horizontal="center" vertical="center" wrapText="1"/>
    </xf>
    <xf numFmtId="0" fontId="18" fillId="0" borderId="11" xfId="0" applyNumberFormat="1" applyFont="1" applyFill="1" applyBorder="1" applyAlignment="1" applyProtection="1">
      <alignment horizontal="center" vertical="center" wrapText="1"/>
    </xf>
    <xf numFmtId="0" fontId="18" fillId="0" borderId="8" xfId="0" applyNumberFormat="1" applyFont="1" applyFill="1" applyBorder="1" applyAlignment="1" applyProtection="1">
      <alignment horizontal="center" vertical="center" wrapText="1"/>
    </xf>
    <xf numFmtId="0" fontId="18" fillId="0" borderId="45" xfId="0" applyNumberFormat="1" applyFont="1" applyFill="1" applyBorder="1" applyAlignment="1" applyProtection="1">
      <alignment horizontal="center" vertical="center" wrapText="1"/>
    </xf>
    <xf numFmtId="0" fontId="18" fillId="0" borderId="65" xfId="0" applyNumberFormat="1" applyFont="1" applyFill="1" applyBorder="1" applyAlignment="1" applyProtection="1">
      <alignment horizontal="center" vertical="center" wrapText="1"/>
    </xf>
    <xf numFmtId="0" fontId="18" fillId="0"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protection locked="0"/>
    </xf>
    <xf numFmtId="0" fontId="18" fillId="0" borderId="10" xfId="0" applyNumberFormat="1" applyFont="1" applyFill="1" applyBorder="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164" fontId="18" fillId="0" borderId="8" xfId="0" applyNumberFormat="1" applyFont="1" applyFill="1" applyBorder="1" applyAlignment="1" applyProtection="1">
      <alignment horizontal="center" vertical="center" wrapText="1"/>
    </xf>
    <xf numFmtId="167" fontId="18" fillId="0" borderId="11" xfId="0" applyNumberFormat="1" applyFont="1" applyFill="1" applyBorder="1" applyAlignment="1" applyProtection="1">
      <alignment horizontal="center" vertical="center" wrapText="1"/>
    </xf>
    <xf numFmtId="164" fontId="18" fillId="0" borderId="9" xfId="0" applyNumberFormat="1" applyFont="1" applyFill="1" applyBorder="1" applyAlignment="1" applyProtection="1">
      <alignment horizontal="center" vertical="center" wrapText="1"/>
    </xf>
    <xf numFmtId="167" fontId="18" fillId="0" borderId="12" xfId="0" applyNumberFormat="1" applyFont="1" applyFill="1" applyBorder="1" applyAlignment="1" applyProtection="1">
      <alignment horizontal="center" vertical="center" wrapText="1"/>
    </xf>
    <xf numFmtId="164" fontId="18" fillId="0" borderId="9" xfId="0" applyNumberFormat="1" applyFont="1" applyBorder="1" applyAlignment="1" applyProtection="1">
      <alignment horizontal="center" vertical="center"/>
    </xf>
    <xf numFmtId="167" fontId="18" fillId="0" borderId="12" xfId="0" applyNumberFormat="1" applyFont="1" applyBorder="1" applyAlignment="1" applyProtection="1">
      <alignment horizontal="center" vertical="center"/>
    </xf>
    <xf numFmtId="164" fontId="18" fillId="0" borderId="19" xfId="0" applyNumberFormat="1" applyFont="1" applyBorder="1" applyAlignment="1" applyProtection="1">
      <alignment horizontal="center" vertical="center"/>
    </xf>
    <xf numFmtId="167" fontId="18" fillId="0" borderId="20" xfId="0" applyNumberFormat="1" applyFont="1" applyBorder="1" applyAlignment="1" applyProtection="1">
      <alignment horizontal="center" vertical="center"/>
    </xf>
    <xf numFmtId="167" fontId="18" fillId="0" borderId="21" xfId="0" applyNumberFormat="1" applyFont="1" applyBorder="1" applyAlignment="1" applyProtection="1">
      <alignment horizontal="center" vertical="center"/>
    </xf>
    <xf numFmtId="1" fontId="7" fillId="0" borderId="46" xfId="0" applyNumberFormat="1" applyFont="1" applyFill="1" applyBorder="1" applyAlignment="1" applyProtection="1">
      <alignment horizontal="center" vertical="center"/>
      <protection locked="0"/>
    </xf>
    <xf numFmtId="0" fontId="5" fillId="10" borderId="53" xfId="0" applyNumberFormat="1" applyFont="1" applyFill="1" applyBorder="1" applyAlignment="1" applyProtection="1">
      <alignment horizontal="center" vertical="center" wrapText="1"/>
    </xf>
    <xf numFmtId="164" fontId="18" fillId="0" borderId="61" xfId="0" applyNumberFormat="1" applyFont="1" applyFill="1" applyBorder="1" applyAlignment="1" applyProtection="1">
      <alignment horizontal="center" vertical="center" wrapText="1"/>
    </xf>
    <xf numFmtId="164" fontId="18" fillId="0" borderId="29" xfId="0" applyNumberFormat="1" applyFont="1" applyFill="1" applyBorder="1" applyAlignment="1" applyProtection="1">
      <alignment horizontal="center" vertical="center" wrapText="1"/>
    </xf>
    <xf numFmtId="164" fontId="18" fillId="0" borderId="29" xfId="0" applyNumberFormat="1" applyFont="1" applyBorder="1" applyAlignment="1" applyProtection="1">
      <alignment horizontal="center" vertical="center"/>
    </xf>
    <xf numFmtId="164" fontId="18" fillId="0" borderId="30" xfId="0" applyNumberFormat="1" applyFont="1" applyBorder="1" applyAlignment="1" applyProtection="1">
      <alignment horizontal="center" vertical="center"/>
    </xf>
    <xf numFmtId="1" fontId="7" fillId="0" borderId="67" xfId="0" applyNumberFormat="1" applyFont="1" applyFill="1" applyBorder="1" applyAlignment="1" applyProtection="1">
      <alignment horizontal="center" vertical="center"/>
      <protection locked="0"/>
    </xf>
    <xf numFmtId="170" fontId="2" fillId="0" borderId="66" xfId="0" applyNumberFormat="1" applyFont="1" applyFill="1" applyBorder="1" applyAlignment="1" applyProtection="1">
      <alignment horizontal="center" vertical="center" wrapText="1"/>
      <protection locked="0"/>
    </xf>
    <xf numFmtId="1" fontId="18" fillId="0" borderId="20" xfId="0" applyNumberFormat="1" applyFont="1" applyBorder="1" applyAlignment="1" applyProtection="1">
      <alignment horizontal="center" vertical="center" wrapText="1"/>
      <protection locked="0"/>
    </xf>
    <xf numFmtId="0" fontId="2" fillId="0" borderId="66" xfId="0" applyNumberFormat="1" applyFont="1" applyFill="1" applyBorder="1" applyAlignment="1" applyProtection="1">
      <alignment horizontal="left" vertical="center" wrapText="1"/>
      <protection locked="0"/>
    </xf>
    <xf numFmtId="0" fontId="18" fillId="0" borderId="20" xfId="0" applyNumberFormat="1" applyFont="1" applyBorder="1" applyAlignment="1" applyProtection="1">
      <alignment horizontal="center" vertical="center"/>
      <protection locked="0"/>
    </xf>
    <xf numFmtId="0" fontId="18" fillId="0" borderId="68" xfId="0" applyNumberFormat="1" applyFont="1" applyFill="1" applyBorder="1" applyAlignment="1" applyProtection="1">
      <alignment horizontal="center" vertical="center"/>
      <protection locked="0"/>
    </xf>
    <xf numFmtId="0" fontId="18" fillId="0" borderId="67" xfId="0" applyNumberFormat="1" applyFont="1" applyFill="1" applyBorder="1" applyAlignment="1" applyProtection="1">
      <alignment horizontal="center" vertical="center" wrapText="1"/>
      <protection locked="0"/>
    </xf>
    <xf numFmtId="0" fontId="18" fillId="0" borderId="66" xfId="0" applyNumberFormat="1" applyFont="1" applyFill="1" applyBorder="1" applyAlignment="1" applyProtection="1">
      <alignment horizontal="center" vertical="center" wrapText="1"/>
      <protection locked="0"/>
    </xf>
    <xf numFmtId="0" fontId="18" fillId="0" borderId="69" xfId="0" applyNumberFormat="1" applyFont="1" applyFill="1" applyBorder="1" applyAlignment="1" applyProtection="1">
      <alignment horizontal="center" vertical="center" wrapText="1"/>
      <protection locked="0"/>
    </xf>
    <xf numFmtId="2" fontId="18" fillId="0" borderId="45" xfId="0" applyNumberFormat="1" applyFont="1" applyFill="1" applyBorder="1" applyAlignment="1" applyProtection="1">
      <alignment horizontal="center" vertical="center" wrapText="1"/>
      <protection locked="0"/>
    </xf>
    <xf numFmtId="2" fontId="18" fillId="0" borderId="66" xfId="0" applyNumberFormat="1" applyFont="1" applyFill="1" applyBorder="1" applyAlignment="1" applyProtection="1">
      <alignment horizontal="center" vertical="center" wrapText="1"/>
      <protection locked="0"/>
    </xf>
    <xf numFmtId="2" fontId="18" fillId="0" borderId="69" xfId="0" applyNumberFormat="1" applyFont="1" applyFill="1" applyBorder="1" applyAlignment="1" applyProtection="1">
      <alignment horizontal="center" vertical="center" wrapText="1"/>
      <protection locked="0"/>
    </xf>
    <xf numFmtId="2" fontId="18" fillId="0" borderId="54" xfId="0" applyNumberFormat="1" applyFont="1" applyFill="1" applyBorder="1" applyAlignment="1" applyProtection="1">
      <alignment horizontal="center" vertical="center" wrapText="1"/>
      <protection locked="0"/>
    </xf>
    <xf numFmtId="2" fontId="18" fillId="0" borderId="30" xfId="0" applyNumberFormat="1" applyFont="1" applyFill="1" applyBorder="1" applyAlignment="1" applyProtection="1">
      <alignment horizontal="center" vertical="center" wrapText="1"/>
      <protection locked="0"/>
    </xf>
    <xf numFmtId="2" fontId="18" fillId="0" borderId="59" xfId="0" applyNumberFormat="1" applyFont="1" applyFill="1" applyBorder="1" applyAlignment="1" applyProtection="1">
      <alignment horizontal="center" vertical="center" wrapText="1"/>
    </xf>
    <xf numFmtId="1" fontId="18" fillId="0" borderId="45" xfId="0" applyNumberFormat="1" applyFont="1" applyFill="1" applyBorder="1" applyAlignment="1" applyProtection="1">
      <alignment horizontal="center" vertical="center" wrapText="1"/>
      <protection locked="0"/>
    </xf>
    <xf numFmtId="1" fontId="18" fillId="0" borderId="65" xfId="0" applyNumberFormat="1" applyFont="1" applyFill="1" applyBorder="1" applyAlignment="1" applyProtection="1">
      <alignment horizontal="center" vertical="center" wrapText="1"/>
      <protection locked="0"/>
    </xf>
    <xf numFmtId="44" fontId="18" fillId="0" borderId="63" xfId="1" applyFont="1" applyBorder="1" applyAlignment="1" applyProtection="1">
      <alignment horizontal="center" vertical="center"/>
      <protection locked="0"/>
    </xf>
    <xf numFmtId="44" fontId="18" fillId="0" borderId="69" xfId="1" applyFont="1" applyBorder="1" applyAlignment="1" applyProtection="1">
      <alignment horizontal="center" vertical="center"/>
      <protection locked="0"/>
    </xf>
    <xf numFmtId="44" fontId="18" fillId="0" borderId="32" xfId="1" applyFont="1" applyBorder="1" applyAlignment="1" applyProtection="1">
      <alignment horizontal="center" vertical="center"/>
      <protection locked="0"/>
    </xf>
    <xf numFmtId="44" fontId="18" fillId="0" borderId="66" xfId="1" applyFont="1" applyFill="1" applyBorder="1" applyAlignment="1" applyProtection="1">
      <alignment horizontal="center" vertical="center" wrapText="1"/>
      <protection locked="0"/>
    </xf>
    <xf numFmtId="0" fontId="8" fillId="0" borderId="6" xfId="0" applyNumberFormat="1" applyFont="1" applyFill="1" applyBorder="1" applyAlignment="1" applyProtection="1">
      <alignment horizontal="center" vertical="center" wrapText="1"/>
    </xf>
    <xf numFmtId="0" fontId="0" fillId="0" borderId="0" xfId="0" applyAlignment="1">
      <alignment wrapText="1"/>
    </xf>
    <xf numFmtId="0" fontId="8" fillId="0" borderId="20" xfId="0" applyNumberFormat="1" applyFont="1" applyFill="1" applyBorder="1" applyAlignment="1" applyProtection="1">
      <alignment horizontal="center" vertical="center" wrapText="1"/>
    </xf>
    <xf numFmtId="0" fontId="18" fillId="0" borderId="20" xfId="0" applyNumberFormat="1" applyFont="1" applyFill="1" applyBorder="1" applyAlignment="1" applyProtection="1">
      <alignment horizontal="center" vertical="center" wrapText="1"/>
    </xf>
    <xf numFmtId="0" fontId="2" fillId="7" borderId="0" xfId="0" applyFont="1" applyFill="1" applyAlignment="1" applyProtection="1">
      <alignment vertical="center"/>
    </xf>
    <xf numFmtId="0" fontId="35" fillId="7" borderId="0" xfId="0" applyFont="1" applyFill="1" applyAlignment="1" applyProtection="1">
      <alignment vertical="center" wrapText="1"/>
    </xf>
    <xf numFmtId="0" fontId="35" fillId="7" borderId="0" xfId="0" applyFont="1" applyFill="1" applyAlignment="1" applyProtection="1">
      <alignment horizontal="left" vertical="center" wrapText="1"/>
    </xf>
    <xf numFmtId="0" fontId="2" fillId="7" borderId="33" xfId="0" applyFont="1" applyFill="1" applyBorder="1" applyAlignment="1" applyProtection="1">
      <alignment horizontal="right" vertical="center"/>
    </xf>
    <xf numFmtId="0" fontId="35" fillId="7" borderId="33" xfId="0" applyFont="1" applyFill="1" applyBorder="1" applyAlignment="1" applyProtection="1">
      <alignment horizontal="left" vertical="center"/>
    </xf>
    <xf numFmtId="0" fontId="35" fillId="7" borderId="0" xfId="0" applyFont="1" applyFill="1" applyBorder="1" applyAlignment="1" applyProtection="1">
      <alignment horizontal="left" vertical="center" wrapText="1"/>
    </xf>
    <xf numFmtId="0" fontId="35" fillId="7" borderId="34" xfId="0" applyFont="1" applyFill="1" applyBorder="1" applyAlignment="1" applyProtection="1">
      <alignment horizontal="left" vertical="center" wrapText="1"/>
    </xf>
    <xf numFmtId="0" fontId="35" fillId="7" borderId="0" xfId="0" applyFont="1" applyFill="1" applyBorder="1" applyAlignment="1" applyProtection="1">
      <alignment horizontal="left" vertical="center"/>
    </xf>
    <xf numFmtId="0" fontId="2" fillId="7" borderId="0" xfId="0" applyFont="1" applyFill="1" applyBorder="1" applyAlignment="1" applyProtection="1">
      <alignment vertical="center"/>
    </xf>
    <xf numFmtId="0" fontId="2" fillId="7" borderId="34" xfId="0" applyFont="1" applyFill="1" applyBorder="1" applyAlignment="1" applyProtection="1">
      <alignment vertical="center"/>
    </xf>
    <xf numFmtId="0" fontId="35" fillId="7" borderId="34" xfId="0" applyFont="1" applyFill="1" applyBorder="1" applyAlignment="1" applyProtection="1">
      <alignment horizontal="left" vertical="center"/>
    </xf>
    <xf numFmtId="0" fontId="2" fillId="7" borderId="33" xfId="0" applyFont="1" applyFill="1" applyBorder="1" applyAlignment="1" applyProtection="1">
      <alignment vertical="center"/>
    </xf>
    <xf numFmtId="0" fontId="35" fillId="7" borderId="0" xfId="0" applyFont="1" applyFill="1" applyBorder="1" applyAlignment="1" applyProtection="1">
      <alignment vertical="center" wrapText="1"/>
    </xf>
    <xf numFmtId="0" fontId="35" fillId="7" borderId="34" xfId="0" applyFont="1" applyFill="1" applyBorder="1" applyAlignment="1" applyProtection="1">
      <alignment vertical="center" wrapText="1"/>
    </xf>
    <xf numFmtId="0" fontId="9" fillId="4" borderId="8" xfId="0" applyFont="1" applyFill="1" applyBorder="1" applyAlignment="1" applyProtection="1">
      <alignment vertical="center"/>
    </xf>
    <xf numFmtId="0" fontId="2" fillId="3" borderId="33" xfId="0" applyFont="1" applyFill="1" applyBorder="1" applyAlignment="1" applyProtection="1">
      <alignment horizontal="right" vertical="center"/>
    </xf>
    <xf numFmtId="0" fontId="7" fillId="0" borderId="0" xfId="0" applyFont="1" applyProtection="1"/>
    <xf numFmtId="0" fontId="2" fillId="7" borderId="33" xfId="0" applyFont="1" applyFill="1" applyBorder="1" applyAlignment="1">
      <alignment vertical="top"/>
    </xf>
    <xf numFmtId="0" fontId="2" fillId="7" borderId="0" xfId="0" applyFont="1" applyFill="1" applyBorder="1" applyAlignment="1">
      <alignment vertical="top"/>
    </xf>
    <xf numFmtId="0" fontId="7" fillId="7" borderId="33" xfId="0" applyFont="1" applyFill="1" applyBorder="1" applyAlignment="1">
      <alignment vertical="top"/>
    </xf>
    <xf numFmtId="0" fontId="7" fillId="7" borderId="0" xfId="0" applyFont="1" applyFill="1" applyBorder="1" applyAlignment="1">
      <alignment vertical="top"/>
    </xf>
    <xf numFmtId="0" fontId="0" fillId="7" borderId="33" xfId="0" applyFill="1" applyBorder="1" applyAlignment="1">
      <alignment vertical="top"/>
    </xf>
    <xf numFmtId="0" fontId="0" fillId="7" borderId="0" xfId="0" applyFill="1" applyBorder="1" applyAlignment="1">
      <alignment vertical="top"/>
    </xf>
    <xf numFmtId="0" fontId="38" fillId="8" borderId="1" xfId="0" applyFont="1" applyFill="1" applyBorder="1" applyAlignment="1" applyProtection="1">
      <alignment horizontal="center" vertical="center"/>
    </xf>
    <xf numFmtId="0" fontId="38" fillId="8" borderId="2" xfId="0" applyFont="1" applyFill="1" applyBorder="1" applyAlignment="1" applyProtection="1">
      <alignment horizontal="center" vertical="center"/>
    </xf>
    <xf numFmtId="0" fontId="38" fillId="8" borderId="3" xfId="0" applyFont="1" applyFill="1" applyBorder="1" applyAlignment="1" applyProtection="1">
      <alignment horizontal="center" vertical="center"/>
    </xf>
    <xf numFmtId="0" fontId="35" fillId="7" borderId="33" xfId="0" applyFont="1" applyFill="1" applyBorder="1" applyAlignment="1" applyProtection="1">
      <alignment horizontal="left" vertical="center" wrapText="1"/>
    </xf>
    <xf numFmtId="0" fontId="35" fillId="7" borderId="0" xfId="0" applyFont="1" applyFill="1" applyBorder="1" applyAlignment="1" applyProtection="1">
      <alignment horizontal="left" vertical="center" wrapText="1"/>
    </xf>
    <xf numFmtId="0" fontId="35" fillId="7" borderId="34" xfId="0" applyFont="1" applyFill="1" applyBorder="1" applyAlignment="1" applyProtection="1">
      <alignment horizontal="left" vertical="center" wrapText="1"/>
    </xf>
    <xf numFmtId="0" fontId="37" fillId="7" borderId="33" xfId="2" applyFont="1" applyFill="1" applyBorder="1" applyAlignment="1" applyProtection="1">
      <alignment horizontal="left" vertical="center" wrapText="1"/>
    </xf>
    <xf numFmtId="0" fontId="37" fillId="7" borderId="0" xfId="2" applyFont="1" applyFill="1" applyBorder="1" applyAlignment="1" applyProtection="1">
      <alignment horizontal="left" vertical="center" wrapText="1"/>
    </xf>
    <xf numFmtId="0" fontId="37" fillId="7" borderId="34" xfId="2" applyFont="1" applyFill="1" applyBorder="1" applyAlignment="1" applyProtection="1">
      <alignment horizontal="left" vertical="center" wrapText="1"/>
    </xf>
    <xf numFmtId="0" fontId="50" fillId="3" borderId="0" xfId="0" applyFont="1" applyFill="1" applyBorder="1" applyAlignment="1" applyProtection="1">
      <alignment horizontal="left" vertical="center" wrapText="1"/>
    </xf>
    <xf numFmtId="0" fontId="50" fillId="3" borderId="34" xfId="0" applyFont="1" applyFill="1" applyBorder="1" applyAlignment="1" applyProtection="1">
      <alignment horizontal="left" vertical="center" wrapText="1"/>
    </xf>
    <xf numFmtId="0" fontId="38" fillId="8" borderId="33" xfId="0" applyFont="1" applyFill="1" applyBorder="1" applyAlignment="1" applyProtection="1">
      <alignment horizontal="center" vertical="center"/>
    </xf>
    <xf numFmtId="0" fontId="38" fillId="8" borderId="0" xfId="0" applyFont="1" applyFill="1" applyBorder="1" applyAlignment="1" applyProtection="1">
      <alignment horizontal="center" vertical="center"/>
    </xf>
    <xf numFmtId="0" fontId="38" fillId="8" borderId="34" xfId="0" applyFont="1" applyFill="1" applyBorder="1" applyAlignment="1" applyProtection="1">
      <alignment horizontal="center" vertical="center"/>
    </xf>
    <xf numFmtId="0" fontId="38" fillId="9" borderId="33" xfId="0" applyFont="1" applyFill="1" applyBorder="1" applyAlignment="1" applyProtection="1">
      <alignment horizontal="left" vertical="center"/>
    </xf>
    <xf numFmtId="0" fontId="38" fillId="9" borderId="18" xfId="0" applyFont="1" applyFill="1" applyBorder="1" applyAlignment="1" applyProtection="1">
      <alignment horizontal="left" vertical="center"/>
    </xf>
    <xf numFmtId="0" fontId="38" fillId="9" borderId="72" xfId="0" applyFont="1" applyFill="1" applyBorder="1" applyAlignment="1" applyProtection="1">
      <alignment horizontal="left" vertical="center"/>
    </xf>
    <xf numFmtId="0" fontId="38" fillId="9" borderId="37" xfId="0" applyFont="1" applyFill="1" applyBorder="1" applyAlignment="1" applyProtection="1">
      <alignment horizontal="center" vertical="center"/>
    </xf>
    <xf numFmtId="0" fontId="38" fillId="9" borderId="70" xfId="0" applyFont="1" applyFill="1" applyBorder="1" applyAlignment="1" applyProtection="1">
      <alignment horizontal="center" vertical="center"/>
    </xf>
    <xf numFmtId="0" fontId="38" fillId="9" borderId="71" xfId="0" applyFont="1" applyFill="1" applyBorder="1" applyAlignment="1" applyProtection="1">
      <alignment horizontal="center" vertical="center"/>
    </xf>
    <xf numFmtId="0" fontId="35" fillId="7" borderId="0" xfId="0" applyFont="1" applyFill="1" applyBorder="1" applyAlignment="1" applyProtection="1">
      <alignment horizontal="left" vertical="center"/>
    </xf>
    <xf numFmtId="0" fontId="35" fillId="7" borderId="34" xfId="0" applyFont="1" applyFill="1" applyBorder="1" applyAlignment="1" applyProtection="1">
      <alignment horizontal="left" vertical="center"/>
    </xf>
    <xf numFmtId="0" fontId="35" fillId="3" borderId="0" xfId="0" applyFont="1" applyFill="1" applyBorder="1" applyAlignment="1" applyProtection="1">
      <alignment horizontal="left" vertical="center" wrapText="1"/>
    </xf>
    <xf numFmtId="0" fontId="35" fillId="3" borderId="34" xfId="0" applyFont="1" applyFill="1" applyBorder="1" applyAlignment="1" applyProtection="1">
      <alignment horizontal="left" vertical="center" wrapText="1"/>
    </xf>
    <xf numFmtId="0" fontId="38" fillId="13" borderId="33" xfId="0" applyFont="1" applyFill="1" applyBorder="1" applyAlignment="1" applyProtection="1">
      <alignment horizontal="left" vertical="center"/>
    </xf>
    <xf numFmtId="0" fontId="38" fillId="13" borderId="18" xfId="0" applyFont="1" applyFill="1" applyBorder="1" applyAlignment="1" applyProtection="1">
      <alignment horizontal="left" vertical="center"/>
    </xf>
    <xf numFmtId="0" fontId="38" fillId="13" borderId="72" xfId="0" applyFont="1" applyFill="1" applyBorder="1" applyAlignment="1" applyProtection="1">
      <alignment horizontal="left" vertical="center"/>
    </xf>
    <xf numFmtId="0" fontId="9" fillId="0" borderId="13" xfId="0" applyFont="1" applyBorder="1" applyAlignment="1" applyProtection="1">
      <alignment horizontal="center" vertical="center"/>
    </xf>
    <xf numFmtId="0" fontId="9" fillId="0" borderId="36" xfId="0" applyFont="1" applyBorder="1" applyAlignment="1" applyProtection="1">
      <alignment horizontal="center" vertical="center"/>
    </xf>
    <xf numFmtId="0" fontId="9" fillId="2" borderId="1" xfId="0" applyFont="1" applyFill="1" applyBorder="1" applyAlignment="1" applyProtection="1">
      <alignment horizontal="left" vertical="center"/>
    </xf>
    <xf numFmtId="0" fontId="9" fillId="2" borderId="2" xfId="0" applyFont="1" applyFill="1" applyBorder="1" applyAlignment="1" applyProtection="1">
      <alignment horizontal="left" vertical="center"/>
    </xf>
    <xf numFmtId="0" fontId="9" fillId="2" borderId="3" xfId="0" applyFont="1" applyFill="1" applyBorder="1" applyAlignment="1" applyProtection="1">
      <alignment horizontal="left" vertical="center"/>
    </xf>
    <xf numFmtId="0" fontId="8" fillId="0" borderId="4" xfId="0" applyFont="1" applyBorder="1" applyAlignment="1" applyProtection="1">
      <alignment horizontal="center" vertical="center"/>
      <protection locked="0"/>
    </xf>
    <xf numFmtId="0" fontId="8" fillId="0" borderId="12" xfId="0" applyFont="1" applyBorder="1" applyAlignment="1" applyProtection="1">
      <alignment horizontal="center" vertical="center"/>
      <protection locked="0"/>
    </xf>
    <xf numFmtId="0" fontId="8" fillId="0" borderId="42" xfId="0" applyFont="1" applyFill="1" applyBorder="1" applyAlignment="1" applyProtection="1">
      <alignment horizontal="right" vertical="center"/>
    </xf>
    <xf numFmtId="0" fontId="8" fillId="0" borderId="45" xfId="0" applyFont="1" applyFill="1" applyBorder="1" applyAlignment="1" applyProtection="1">
      <alignment horizontal="right" vertical="center"/>
    </xf>
    <xf numFmtId="0" fontId="9" fillId="0" borderId="15"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22" fillId="0" borderId="20" xfId="2" applyFont="1" applyBorder="1" applyAlignment="1" applyProtection="1">
      <alignment horizontal="center" vertical="center"/>
    </xf>
    <xf numFmtId="0" fontId="22" fillId="0" borderId="21" xfId="2" applyFont="1" applyBorder="1" applyAlignment="1" applyProtection="1">
      <alignment horizontal="center" vertical="center"/>
    </xf>
    <xf numFmtId="0" fontId="4" fillId="0" borderId="43" xfId="2" applyBorder="1" applyAlignment="1" applyProtection="1">
      <alignment horizontal="center" vertical="center"/>
    </xf>
    <xf numFmtId="0" fontId="22" fillId="0" borderId="44" xfId="2" applyFont="1" applyBorder="1" applyAlignment="1" applyProtection="1">
      <alignment horizontal="center" vertical="center"/>
    </xf>
    <xf numFmtId="0" fontId="8" fillId="0" borderId="6"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4" fillId="4" borderId="4" xfId="2" applyFill="1" applyBorder="1" applyAlignment="1" applyProtection="1">
      <alignment horizontal="center" vertical="center"/>
    </xf>
    <xf numFmtId="0" fontId="4" fillId="4" borderId="12" xfId="2" applyFill="1" applyBorder="1" applyAlignment="1" applyProtection="1">
      <alignment horizontal="center" vertical="center"/>
    </xf>
    <xf numFmtId="0" fontId="4" fillId="4" borderId="5" xfId="2" applyFill="1" applyBorder="1" applyAlignment="1" applyProtection="1">
      <alignment horizontal="center" vertical="center"/>
    </xf>
    <xf numFmtId="0" fontId="4" fillId="4" borderId="62" xfId="2" applyFill="1" applyBorder="1" applyAlignment="1" applyProtection="1">
      <alignment horizontal="center" vertical="center"/>
    </xf>
    <xf numFmtId="0" fontId="4" fillId="4" borderId="10" xfId="2" applyFill="1" applyBorder="1" applyAlignment="1" applyProtection="1">
      <alignment horizontal="center" vertical="center"/>
    </xf>
    <xf numFmtId="0" fontId="4" fillId="4" borderId="26" xfId="2" applyFill="1" applyBorder="1" applyAlignment="1" applyProtection="1">
      <alignment horizontal="center" vertical="center"/>
    </xf>
    <xf numFmtId="0" fontId="5" fillId="0" borderId="14" xfId="0" applyFont="1" applyBorder="1" applyAlignment="1" applyProtection="1">
      <alignment horizontal="center" vertical="center"/>
    </xf>
    <xf numFmtId="0" fontId="5" fillId="0" borderId="15" xfId="0" applyFont="1" applyBorder="1" applyAlignment="1" applyProtection="1">
      <alignment horizontal="center" vertical="center"/>
    </xf>
    <xf numFmtId="0" fontId="5" fillId="0" borderId="16" xfId="0" applyFont="1" applyBorder="1" applyAlignment="1" applyProtection="1">
      <alignment horizontal="center" vertical="center"/>
    </xf>
    <xf numFmtId="0" fontId="5" fillId="4" borderId="24" xfId="0" applyFont="1" applyFill="1" applyBorder="1" applyAlignment="1" applyProtection="1">
      <alignment horizontal="center" vertical="center"/>
    </xf>
    <xf numFmtId="0" fontId="5" fillId="4" borderId="32" xfId="0" applyFont="1" applyFill="1" applyBorder="1" applyAlignment="1" applyProtection="1">
      <alignment horizontal="center" vertical="center"/>
    </xf>
    <xf numFmtId="0" fontId="5" fillId="4" borderId="27" xfId="0" applyFont="1" applyFill="1" applyBorder="1" applyAlignment="1" applyProtection="1">
      <alignment horizontal="center" vertical="center"/>
    </xf>
    <xf numFmtId="165" fontId="8" fillId="0" borderId="4" xfId="0" applyNumberFormat="1" applyFont="1" applyBorder="1" applyAlignment="1" applyProtection="1">
      <alignment horizontal="center" vertical="center"/>
      <protection locked="0"/>
    </xf>
    <xf numFmtId="165" fontId="8" fillId="0" borderId="12" xfId="0" applyNumberFormat="1" applyFont="1" applyBorder="1" applyAlignment="1" applyProtection="1">
      <alignment horizontal="center" vertical="center"/>
      <protection locked="0"/>
    </xf>
    <xf numFmtId="165" fontId="8" fillId="0" borderId="20" xfId="0" applyNumberFormat="1" applyFont="1" applyBorder="1" applyAlignment="1" applyProtection="1">
      <alignment horizontal="center" vertical="center"/>
      <protection locked="0"/>
    </xf>
    <xf numFmtId="165" fontId="8" fillId="0" borderId="21" xfId="0" applyNumberFormat="1" applyFont="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0" fontId="33" fillId="2" borderId="31" xfId="0" quotePrefix="1" applyNumberFormat="1" applyFont="1" applyFill="1" applyBorder="1" applyAlignment="1" applyProtection="1">
      <alignment horizontal="center" vertical="center"/>
    </xf>
    <xf numFmtId="0" fontId="33" fillId="2" borderId="25" xfId="0" applyNumberFormat="1" applyFont="1" applyFill="1" applyBorder="1" applyAlignment="1" applyProtection="1">
      <alignment horizontal="center" vertical="center"/>
    </xf>
    <xf numFmtId="0" fontId="9" fillId="2" borderId="22" xfId="0" applyFont="1" applyFill="1" applyBorder="1" applyAlignment="1" applyProtection="1">
      <alignment horizontal="left" vertical="center"/>
    </xf>
    <xf numFmtId="0" fontId="9" fillId="2" borderId="31"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8" fillId="0" borderId="20"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49" fontId="8" fillId="0" borderId="10" xfId="0" applyNumberFormat="1" applyFont="1" applyFill="1" applyBorder="1" applyAlignment="1" applyProtection="1">
      <alignment horizontal="center" vertical="center" wrapText="1"/>
      <protection locked="0"/>
    </xf>
    <xf numFmtId="49" fontId="8" fillId="0" borderId="26" xfId="0" applyNumberFormat="1" applyFont="1" applyFill="1" applyBorder="1" applyAlignment="1" applyProtection="1">
      <alignment horizontal="center" vertical="center" wrapText="1"/>
      <protection locked="0"/>
    </xf>
    <xf numFmtId="0" fontId="9" fillId="2" borderId="33" xfId="0" applyFont="1" applyFill="1" applyBorder="1" applyAlignment="1" applyProtection="1">
      <alignment horizontal="left" vertical="center"/>
    </xf>
    <xf numFmtId="0" fontId="9" fillId="2" borderId="0" xfId="0" applyFont="1" applyFill="1" applyBorder="1" applyAlignment="1" applyProtection="1">
      <alignment horizontal="left" vertical="center"/>
    </xf>
    <xf numFmtId="0" fontId="9" fillId="2" borderId="34" xfId="0" applyFont="1" applyFill="1" applyBorder="1" applyAlignment="1" applyProtection="1">
      <alignment horizontal="left" vertical="center"/>
    </xf>
    <xf numFmtId="0" fontId="5" fillId="7" borderId="4" xfId="0" applyNumberFormat="1" applyFont="1" applyFill="1" applyBorder="1" applyAlignment="1" applyProtection="1">
      <alignment horizontal="left" vertical="top" wrapText="1"/>
      <protection locked="0"/>
    </xf>
    <xf numFmtId="0" fontId="5" fillId="7" borderId="0" xfId="0" applyNumberFormat="1" applyFont="1" applyFill="1" applyAlignment="1" applyProtection="1">
      <alignment horizontal="left" wrapText="1"/>
    </xf>
    <xf numFmtId="0" fontId="20" fillId="3" borderId="33" xfId="0" applyNumberFormat="1" applyFont="1" applyFill="1" applyBorder="1" applyAlignment="1" applyProtection="1">
      <alignment horizontal="center" vertical="center"/>
    </xf>
    <xf numFmtId="0" fontId="20" fillId="3" borderId="34" xfId="0" applyNumberFormat="1" applyFont="1" applyFill="1" applyBorder="1" applyAlignment="1" applyProtection="1">
      <alignment horizontal="center" vertical="center"/>
    </xf>
    <xf numFmtId="0" fontId="20" fillId="3" borderId="1" xfId="0" applyNumberFormat="1" applyFont="1" applyFill="1" applyBorder="1" applyAlignment="1" applyProtection="1">
      <alignment horizontal="center" vertical="center"/>
    </xf>
    <xf numFmtId="0" fontId="20" fillId="3" borderId="2" xfId="0" applyNumberFormat="1" applyFont="1" applyFill="1" applyBorder="1" applyAlignment="1" applyProtection="1">
      <alignment horizontal="center" vertical="center"/>
    </xf>
    <xf numFmtId="0" fontId="24" fillId="3" borderId="37" xfId="0" applyNumberFormat="1" applyFont="1" applyFill="1" applyBorder="1" applyAlignment="1" applyProtection="1">
      <alignment horizontal="center" vertical="center" wrapText="1"/>
    </xf>
    <xf numFmtId="0" fontId="24" fillId="3" borderId="38" xfId="0" applyNumberFormat="1" applyFont="1" applyFill="1" applyBorder="1" applyAlignment="1" applyProtection="1">
      <alignment horizontal="center" vertical="center" wrapText="1"/>
    </xf>
    <xf numFmtId="0" fontId="24" fillId="3" borderId="33" xfId="0" applyNumberFormat="1" applyFont="1" applyFill="1" applyBorder="1" applyAlignment="1" applyProtection="1">
      <alignment horizontal="center" vertical="center" wrapText="1"/>
    </xf>
    <xf numFmtId="0" fontId="24" fillId="3" borderId="34" xfId="0" applyNumberFormat="1" applyFont="1" applyFill="1" applyBorder="1" applyAlignment="1" applyProtection="1">
      <alignment horizontal="center" vertical="center" wrapText="1"/>
    </xf>
    <xf numFmtId="0" fontId="7" fillId="7" borderId="52" xfId="0" applyNumberFormat="1" applyFont="1" applyFill="1" applyBorder="1" applyAlignment="1" applyProtection="1">
      <alignment horizontal="left" vertical="center" wrapText="1"/>
    </xf>
    <xf numFmtId="0" fontId="20" fillId="3" borderId="47" xfId="0" applyNumberFormat="1" applyFont="1" applyFill="1" applyBorder="1" applyAlignment="1" applyProtection="1">
      <alignment horizontal="center" vertical="center"/>
    </xf>
    <xf numFmtId="0" fontId="20" fillId="3" borderId="48" xfId="0" applyNumberFormat="1" applyFont="1" applyFill="1" applyBorder="1" applyAlignment="1" applyProtection="1">
      <alignment horizontal="center" vertical="center"/>
    </xf>
    <xf numFmtId="0" fontId="20" fillId="3" borderId="49" xfId="0" applyNumberFormat="1" applyFont="1" applyFill="1" applyBorder="1" applyAlignment="1" applyProtection="1">
      <alignment horizontal="center" vertical="center"/>
    </xf>
    <xf numFmtId="0" fontId="12" fillId="6" borderId="58" xfId="0" applyNumberFormat="1" applyFont="1" applyFill="1" applyBorder="1" applyAlignment="1">
      <alignment horizontal="center" vertical="center"/>
    </xf>
    <xf numFmtId="0" fontId="12" fillId="6" borderId="17" xfId="0" applyNumberFormat="1" applyFont="1" applyFill="1" applyBorder="1" applyAlignment="1">
      <alignment horizontal="center" vertical="center"/>
    </xf>
    <xf numFmtId="0" fontId="47" fillId="3" borderId="37" xfId="2" applyNumberFormat="1" applyFont="1" applyFill="1" applyBorder="1" applyAlignment="1" applyProtection="1">
      <alignment horizontal="center" vertical="center" wrapText="1"/>
    </xf>
    <xf numFmtId="0" fontId="47" fillId="3" borderId="41" xfId="2" applyNumberFormat="1" applyFont="1" applyFill="1" applyBorder="1" applyAlignment="1" applyProtection="1">
      <alignment horizontal="center" vertical="center" wrapText="1"/>
    </xf>
    <xf numFmtId="0" fontId="47" fillId="3" borderId="38" xfId="2" applyNumberFormat="1" applyFont="1" applyFill="1" applyBorder="1" applyAlignment="1" applyProtection="1">
      <alignment horizontal="center" vertical="center" wrapText="1"/>
    </xf>
    <xf numFmtId="0" fontId="47" fillId="3" borderId="33" xfId="2" applyNumberFormat="1" applyFont="1" applyFill="1" applyBorder="1" applyAlignment="1" applyProtection="1">
      <alignment horizontal="center" vertical="center" wrapText="1"/>
    </xf>
    <xf numFmtId="0" fontId="47" fillId="3" borderId="0" xfId="2" applyNumberFormat="1" applyFont="1" applyFill="1" applyBorder="1" applyAlignment="1" applyProtection="1">
      <alignment horizontal="center" vertical="center" wrapText="1"/>
    </xf>
    <xf numFmtId="0" fontId="47" fillId="3" borderId="34" xfId="2" applyNumberFormat="1" applyFont="1" applyFill="1" applyBorder="1" applyAlignment="1" applyProtection="1">
      <alignment horizontal="center" vertical="center" wrapText="1"/>
    </xf>
    <xf numFmtId="0" fontId="47" fillId="3" borderId="58" xfId="2" applyNumberFormat="1" applyFont="1" applyFill="1" applyBorder="1" applyAlignment="1" applyProtection="1">
      <alignment horizontal="center" vertical="center" wrapText="1"/>
    </xf>
    <xf numFmtId="0" fontId="47" fillId="3" borderId="17" xfId="2" applyNumberFormat="1" applyFont="1" applyFill="1" applyBorder="1" applyAlignment="1" applyProtection="1">
      <alignment horizontal="center" vertical="center" wrapText="1"/>
    </xf>
    <xf numFmtId="0" fontId="47" fillId="3" borderId="59" xfId="2" applyNumberFormat="1" applyFont="1" applyFill="1" applyBorder="1" applyAlignment="1" applyProtection="1">
      <alignment horizontal="center" vertical="center" wrapText="1"/>
    </xf>
    <xf numFmtId="0" fontId="45" fillId="12" borderId="58" xfId="0" applyNumberFormat="1" applyFont="1" applyFill="1" applyBorder="1" applyAlignment="1" applyProtection="1">
      <alignment horizontal="center" vertical="center"/>
    </xf>
    <xf numFmtId="0" fontId="45" fillId="12" borderId="17" xfId="0" applyNumberFormat="1" applyFont="1" applyFill="1" applyBorder="1" applyAlignment="1" applyProtection="1">
      <alignment horizontal="center" vertical="center"/>
    </xf>
    <xf numFmtId="0" fontId="46" fillId="3" borderId="37" xfId="2" applyNumberFormat="1" applyFont="1" applyFill="1" applyBorder="1" applyAlignment="1" applyProtection="1">
      <alignment horizontal="center" vertical="center" wrapText="1"/>
    </xf>
    <xf numFmtId="0" fontId="46" fillId="3" borderId="38" xfId="2" applyNumberFormat="1" applyFont="1" applyFill="1" applyBorder="1" applyAlignment="1" applyProtection="1">
      <alignment horizontal="center" vertical="center" wrapText="1"/>
    </xf>
    <xf numFmtId="0" fontId="46" fillId="3" borderId="33" xfId="2" applyNumberFormat="1" applyFont="1" applyFill="1" applyBorder="1" applyAlignment="1" applyProtection="1">
      <alignment horizontal="center" vertical="center" wrapText="1"/>
    </xf>
    <xf numFmtId="0" fontId="46" fillId="3" borderId="34" xfId="2" applyNumberFormat="1" applyFont="1" applyFill="1" applyBorder="1" applyAlignment="1" applyProtection="1">
      <alignment horizontal="center" vertical="center" wrapText="1"/>
    </xf>
    <xf numFmtId="0" fontId="46" fillId="3" borderId="58" xfId="2" applyNumberFormat="1" applyFont="1" applyFill="1" applyBorder="1" applyAlignment="1" applyProtection="1">
      <alignment horizontal="center" vertical="center" wrapText="1"/>
    </xf>
    <xf numFmtId="0" fontId="46" fillId="3" borderId="59" xfId="2" applyNumberFormat="1" applyFont="1" applyFill="1" applyBorder="1" applyAlignment="1" applyProtection="1">
      <alignment horizontal="center" vertical="center" wrapText="1"/>
    </xf>
    <xf numFmtId="0" fontId="20" fillId="3" borderId="50" xfId="0" applyNumberFormat="1" applyFont="1" applyFill="1" applyBorder="1" applyAlignment="1" applyProtection="1">
      <alignment horizontal="center" vertical="center"/>
    </xf>
    <xf numFmtId="0" fontId="45" fillId="12" borderId="1" xfId="0" applyNumberFormat="1" applyFont="1" applyFill="1" applyBorder="1" applyAlignment="1" applyProtection="1">
      <alignment horizontal="center" vertical="center"/>
    </xf>
    <xf numFmtId="0" fontId="45" fillId="12" borderId="2" xfId="0" applyNumberFormat="1" applyFont="1" applyFill="1" applyBorder="1" applyAlignment="1" applyProtection="1">
      <alignment horizontal="center" vertical="center"/>
    </xf>
    <xf numFmtId="0" fontId="3" fillId="4" borderId="2" xfId="0" applyNumberFormat="1" applyFont="1" applyFill="1" applyBorder="1" applyAlignment="1" applyProtection="1">
      <alignment horizontal="center" vertical="center"/>
    </xf>
    <xf numFmtId="0" fontId="24" fillId="7" borderId="37" xfId="1" applyNumberFormat="1" applyFont="1" applyFill="1" applyBorder="1" applyAlignment="1" applyProtection="1">
      <alignment horizontal="center" vertical="center" wrapText="1"/>
    </xf>
    <xf numFmtId="0" fontId="24" fillId="7" borderId="38" xfId="1" applyNumberFormat="1" applyFont="1" applyFill="1" applyBorder="1" applyAlignment="1" applyProtection="1">
      <alignment horizontal="center" vertical="center" wrapText="1"/>
    </xf>
    <xf numFmtId="0" fontId="24" fillId="7" borderId="33" xfId="1" applyNumberFormat="1" applyFont="1" applyFill="1" applyBorder="1" applyAlignment="1" applyProtection="1">
      <alignment horizontal="center" vertical="center" wrapText="1"/>
    </xf>
    <xf numFmtId="0" fontId="24" fillId="7" borderId="34" xfId="1" applyNumberFormat="1" applyFont="1" applyFill="1" applyBorder="1" applyAlignment="1" applyProtection="1">
      <alignment horizontal="center" vertical="center" wrapText="1"/>
    </xf>
    <xf numFmtId="0" fontId="24" fillId="11" borderId="37" xfId="0" applyNumberFormat="1" applyFont="1" applyFill="1" applyBorder="1" applyAlignment="1" applyProtection="1">
      <alignment horizontal="center" vertical="center" wrapText="1"/>
    </xf>
    <xf numFmtId="0" fontId="24" fillId="11" borderId="41" xfId="0" applyNumberFormat="1" applyFont="1" applyFill="1" applyBorder="1" applyAlignment="1" applyProtection="1">
      <alignment horizontal="center" vertical="center" wrapText="1"/>
    </xf>
    <xf numFmtId="0" fontId="24" fillId="11" borderId="38" xfId="0" applyNumberFormat="1" applyFont="1" applyFill="1" applyBorder="1" applyAlignment="1" applyProtection="1">
      <alignment horizontal="center" vertical="center" wrapText="1"/>
    </xf>
    <xf numFmtId="0" fontId="24" fillId="11" borderId="33" xfId="0" applyNumberFormat="1" applyFont="1" applyFill="1" applyBorder="1" applyAlignment="1" applyProtection="1">
      <alignment horizontal="center" vertical="center" wrapText="1"/>
    </xf>
    <xf numFmtId="0" fontId="24" fillId="11" borderId="0" xfId="0" applyNumberFormat="1" applyFont="1" applyFill="1" applyBorder="1" applyAlignment="1" applyProtection="1">
      <alignment horizontal="center" vertical="center" wrapText="1"/>
    </xf>
    <xf numFmtId="0" fontId="24" fillId="11" borderId="34" xfId="0" applyNumberFormat="1" applyFont="1" applyFill="1" applyBorder="1" applyAlignment="1" applyProtection="1">
      <alignment horizontal="center" vertical="center" wrapText="1"/>
    </xf>
    <xf numFmtId="0" fontId="24" fillId="11" borderId="58" xfId="0" applyNumberFormat="1" applyFont="1" applyFill="1" applyBorder="1" applyAlignment="1" applyProtection="1">
      <alignment horizontal="center" vertical="center" wrapText="1"/>
    </xf>
    <xf numFmtId="0" fontId="24" fillId="11" borderId="17" xfId="0" applyNumberFormat="1" applyFont="1" applyFill="1" applyBorder="1" applyAlignment="1" applyProtection="1">
      <alignment horizontal="center" vertical="center" wrapText="1"/>
    </xf>
    <xf numFmtId="0" fontId="24" fillId="11" borderId="59" xfId="0" applyNumberFormat="1" applyFont="1" applyFill="1" applyBorder="1" applyAlignment="1" applyProtection="1">
      <alignment horizontal="center" vertical="center" wrapText="1"/>
    </xf>
    <xf numFmtId="0" fontId="24" fillId="4" borderId="37" xfId="0" applyNumberFormat="1" applyFont="1" applyFill="1" applyBorder="1" applyAlignment="1">
      <alignment horizontal="center" vertical="center" wrapText="1"/>
    </xf>
    <xf numFmtId="0" fontId="24" fillId="4" borderId="41" xfId="0" applyNumberFormat="1" applyFont="1" applyFill="1" applyBorder="1" applyAlignment="1">
      <alignment horizontal="center" vertical="center" wrapText="1"/>
    </xf>
    <xf numFmtId="0" fontId="24" fillId="4" borderId="38" xfId="0" applyNumberFormat="1" applyFont="1" applyFill="1" applyBorder="1" applyAlignment="1">
      <alignment horizontal="center" vertical="center" wrapText="1"/>
    </xf>
    <xf numFmtId="0" fontId="24" fillId="4" borderId="33" xfId="0" applyNumberFormat="1" applyFont="1" applyFill="1" applyBorder="1" applyAlignment="1">
      <alignment horizontal="center" vertical="center" wrapText="1"/>
    </xf>
    <xf numFmtId="0" fontId="24" fillId="4" borderId="0" xfId="0" applyNumberFormat="1" applyFont="1" applyFill="1" applyBorder="1" applyAlignment="1">
      <alignment horizontal="center" vertical="center" wrapText="1"/>
    </xf>
    <xf numFmtId="0" fontId="24" fillId="4" borderId="34" xfId="0" applyNumberFormat="1" applyFont="1" applyFill="1" applyBorder="1" applyAlignment="1">
      <alignment horizontal="center" vertical="center" wrapText="1"/>
    </xf>
    <xf numFmtId="0" fontId="24" fillId="4" borderId="58" xfId="0" applyNumberFormat="1" applyFont="1" applyFill="1" applyBorder="1" applyAlignment="1">
      <alignment horizontal="center" vertical="center" wrapText="1"/>
    </xf>
    <xf numFmtId="0" fontId="24" fillId="4" borderId="17" xfId="0" applyNumberFormat="1" applyFont="1" applyFill="1" applyBorder="1" applyAlignment="1">
      <alignment horizontal="center" vertical="center" wrapText="1"/>
    </xf>
    <xf numFmtId="0" fontId="24" fillId="4" borderId="59" xfId="0" applyNumberFormat="1" applyFont="1" applyFill="1" applyBorder="1" applyAlignment="1">
      <alignment horizontal="center" vertical="center" wrapText="1"/>
    </xf>
    <xf numFmtId="0" fontId="24" fillId="7" borderId="17" xfId="0" applyNumberFormat="1" applyFont="1" applyFill="1" applyBorder="1" applyAlignment="1" applyProtection="1">
      <alignment horizontal="left" vertical="center"/>
    </xf>
    <xf numFmtId="0" fontId="5" fillId="7" borderId="0" xfId="0" applyNumberFormat="1" applyFont="1" applyFill="1" applyAlignment="1" applyProtection="1">
      <alignment horizontal="center" vertical="center" wrapText="1"/>
    </xf>
    <xf numFmtId="0" fontId="10" fillId="7" borderId="37" xfId="0" applyNumberFormat="1" applyFont="1" applyFill="1" applyBorder="1" applyAlignment="1" applyProtection="1">
      <alignment horizontal="center" vertical="center" wrapText="1"/>
    </xf>
    <xf numFmtId="0" fontId="10" fillId="7" borderId="41" xfId="0" applyNumberFormat="1" applyFont="1" applyFill="1" applyBorder="1" applyAlignment="1" applyProtection="1">
      <alignment horizontal="center" vertical="center" wrapText="1"/>
    </xf>
    <xf numFmtId="0" fontId="10" fillId="7" borderId="38" xfId="0" applyNumberFormat="1" applyFont="1" applyFill="1" applyBorder="1" applyAlignment="1" applyProtection="1">
      <alignment horizontal="center" vertical="center" wrapText="1"/>
    </xf>
    <xf numFmtId="0" fontId="10" fillId="7" borderId="33" xfId="0" applyNumberFormat="1" applyFont="1" applyFill="1" applyBorder="1" applyAlignment="1" applyProtection="1">
      <alignment horizontal="center" vertical="center" wrapText="1"/>
    </xf>
    <xf numFmtId="0" fontId="10" fillId="7" borderId="0" xfId="0" applyNumberFormat="1" applyFont="1" applyFill="1" applyBorder="1" applyAlignment="1" applyProtection="1">
      <alignment horizontal="center" vertical="center" wrapText="1"/>
    </xf>
    <xf numFmtId="0" fontId="10" fillId="7" borderId="34" xfId="0" applyNumberFormat="1" applyFont="1" applyFill="1" applyBorder="1" applyAlignment="1" applyProtection="1">
      <alignment horizontal="center" vertical="center" wrapText="1"/>
    </xf>
    <xf numFmtId="169" fontId="3" fillId="4" borderId="17" xfId="0" applyNumberFormat="1" applyFont="1" applyFill="1" applyBorder="1" applyAlignment="1" applyProtection="1">
      <alignment horizontal="center" vertical="center"/>
    </xf>
    <xf numFmtId="169" fontId="3" fillId="7" borderId="2" xfId="0" applyNumberFormat="1" applyFont="1" applyFill="1" applyBorder="1" applyAlignment="1" applyProtection="1">
      <alignment horizontal="center" vertical="center"/>
      <protection locked="0"/>
    </xf>
    <xf numFmtId="169" fontId="5" fillId="4" borderId="2" xfId="0" applyNumberFormat="1" applyFont="1" applyFill="1" applyBorder="1" applyAlignment="1" applyProtection="1">
      <alignment horizontal="center" vertical="center"/>
    </xf>
    <xf numFmtId="1" fontId="3" fillId="4" borderId="2" xfId="0" applyNumberFormat="1" applyFont="1" applyFill="1" applyBorder="1" applyAlignment="1" applyProtection="1">
      <alignment horizontal="center" vertical="center"/>
    </xf>
    <xf numFmtId="0" fontId="38" fillId="8" borderId="1" xfId="0" applyFont="1" applyFill="1" applyBorder="1" applyAlignment="1">
      <alignment horizontal="center" vertical="top"/>
    </xf>
    <xf numFmtId="0" fontId="38" fillId="8" borderId="2" xfId="0" applyFont="1" applyFill="1" applyBorder="1" applyAlignment="1">
      <alignment horizontal="center" vertical="top"/>
    </xf>
    <xf numFmtId="0" fontId="38" fillId="8" borderId="3" xfId="0" applyFont="1" applyFill="1" applyBorder="1" applyAlignment="1">
      <alignment horizontal="center" vertical="top"/>
    </xf>
    <xf numFmtId="0" fontId="2" fillId="7" borderId="0" xfId="0" applyFont="1" applyFill="1" applyBorder="1" applyAlignment="1">
      <alignment vertical="top" wrapText="1"/>
    </xf>
    <xf numFmtId="0" fontId="2" fillId="7" borderId="34" xfId="0" applyFont="1" applyFill="1" applyBorder="1" applyAlignment="1">
      <alignment vertical="top" wrapText="1"/>
    </xf>
    <xf numFmtId="0" fontId="2" fillId="7" borderId="0" xfId="0" applyFont="1" applyFill="1" applyBorder="1" applyAlignment="1">
      <alignment horizontal="left" vertical="top" wrapText="1"/>
    </xf>
    <xf numFmtId="0" fontId="2" fillId="7" borderId="34" xfId="0" applyFont="1" applyFill="1" applyBorder="1" applyAlignment="1">
      <alignment horizontal="left" vertical="top" wrapText="1"/>
    </xf>
    <xf numFmtId="0" fontId="31" fillId="8" borderId="37" xfId="0" applyFont="1" applyFill="1" applyBorder="1" applyAlignment="1">
      <alignment horizontal="center" vertical="top"/>
    </xf>
    <xf numFmtId="0" fontId="31" fillId="8" borderId="41" xfId="0" applyFont="1" applyFill="1" applyBorder="1" applyAlignment="1">
      <alignment horizontal="center" vertical="top"/>
    </xf>
    <xf numFmtId="0" fontId="31" fillId="8" borderId="38" xfId="0" applyFont="1" applyFill="1" applyBorder="1" applyAlignment="1">
      <alignment horizontal="center" vertical="top"/>
    </xf>
    <xf numFmtId="0" fontId="2" fillId="7" borderId="0" xfId="0" applyFont="1" applyFill="1" applyBorder="1" applyAlignment="1">
      <alignment horizontal="left" vertical="top"/>
    </xf>
    <xf numFmtId="0" fontId="2" fillId="7" borderId="34" xfId="0" applyFont="1" applyFill="1" applyBorder="1" applyAlignment="1">
      <alignment horizontal="left" vertical="top"/>
    </xf>
    <xf numFmtId="0" fontId="0" fillId="8" borderId="58" xfId="0" applyFont="1" applyFill="1" applyBorder="1" applyAlignment="1">
      <alignment horizontal="center" vertical="top" wrapText="1"/>
    </xf>
    <xf numFmtId="0" fontId="0" fillId="8" borderId="17" xfId="0" applyFont="1" applyFill="1" applyBorder="1" applyAlignment="1">
      <alignment horizontal="center" vertical="top" wrapText="1"/>
    </xf>
    <xf numFmtId="0" fontId="0" fillId="8" borderId="59" xfId="0" applyFont="1" applyFill="1" applyBorder="1" applyAlignment="1">
      <alignment horizontal="center" vertical="top" wrapText="1"/>
    </xf>
    <xf numFmtId="0" fontId="7" fillId="7" borderId="0" xfId="0" applyFont="1" applyFill="1" applyBorder="1" applyAlignment="1">
      <alignment horizontal="left" vertical="top" wrapText="1"/>
    </xf>
    <xf numFmtId="0" fontId="7" fillId="7" borderId="34" xfId="0" applyFont="1" applyFill="1" applyBorder="1" applyAlignment="1">
      <alignment horizontal="left" vertical="top" wrapText="1"/>
    </xf>
    <xf numFmtId="0" fontId="38" fillId="9" borderId="33" xfId="0" applyFont="1" applyFill="1" applyBorder="1" applyAlignment="1" applyProtection="1">
      <alignment horizontal="center" vertical="center"/>
    </xf>
    <xf numFmtId="0" fontId="38" fillId="9" borderId="18" xfId="0" applyFont="1" applyFill="1" applyBorder="1" applyAlignment="1" applyProtection="1">
      <alignment horizontal="center" vertical="center"/>
    </xf>
    <xf numFmtId="0" fontId="38" fillId="9" borderId="72" xfId="0" applyFont="1" applyFill="1" applyBorder="1" applyAlignment="1" applyProtection="1">
      <alignment horizontal="center" vertical="center"/>
    </xf>
    <xf numFmtId="0" fontId="7" fillId="7" borderId="0" xfId="0" applyFont="1" applyFill="1" applyBorder="1" applyAlignment="1">
      <alignment horizontal="left" vertical="top"/>
    </xf>
    <xf numFmtId="0" fontId="7" fillId="7" borderId="34" xfId="0" applyFont="1" applyFill="1" applyBorder="1" applyAlignment="1">
      <alignment horizontal="left" vertical="top"/>
    </xf>
    <xf numFmtId="0" fontId="38" fillId="9" borderId="1" xfId="0" applyFont="1" applyFill="1" applyBorder="1" applyAlignment="1" applyProtection="1">
      <alignment horizontal="center" vertical="center"/>
    </xf>
    <xf numFmtId="0" fontId="38" fillId="9" borderId="2" xfId="0" applyFont="1" applyFill="1" applyBorder="1" applyAlignment="1" applyProtection="1">
      <alignment horizontal="center" vertical="center"/>
    </xf>
    <xf numFmtId="0" fontId="38" fillId="9" borderId="3" xfId="0" applyFont="1" applyFill="1" applyBorder="1" applyAlignment="1" applyProtection="1">
      <alignment horizontal="center" vertical="center"/>
    </xf>
    <xf numFmtId="0" fontId="31" fillId="8" borderId="1" xfId="0" applyFont="1" applyFill="1" applyBorder="1" applyAlignment="1">
      <alignment horizontal="center" vertical="top"/>
    </xf>
    <xf numFmtId="0" fontId="31" fillId="8" borderId="2" xfId="0" applyFont="1" applyFill="1" applyBorder="1" applyAlignment="1">
      <alignment horizontal="center" vertical="top"/>
    </xf>
    <xf numFmtId="0" fontId="31" fillId="8" borderId="3" xfId="0" applyFont="1" applyFill="1" applyBorder="1" applyAlignment="1">
      <alignment horizontal="center" vertical="top"/>
    </xf>
    <xf numFmtId="0" fontId="31" fillId="3" borderId="39" xfId="0" applyFont="1" applyFill="1" applyBorder="1" applyAlignment="1" applyProtection="1">
      <alignment horizontal="center" vertical="center" wrapText="1"/>
    </xf>
    <xf numFmtId="0" fontId="31" fillId="3" borderId="54" xfId="0" applyFont="1" applyFill="1" applyBorder="1" applyAlignment="1" applyProtection="1">
      <alignment horizontal="center" vertical="center" wrapText="1"/>
    </xf>
    <xf numFmtId="0" fontId="0" fillId="4" borderId="40" xfId="0" applyFill="1" applyBorder="1" applyAlignment="1" applyProtection="1">
      <alignment horizontal="center" vertical="center"/>
    </xf>
    <xf numFmtId="0" fontId="0" fillId="4" borderId="54" xfId="0" applyFill="1" applyBorder="1" applyAlignment="1" applyProtection="1">
      <alignment horizontal="center" vertical="center"/>
    </xf>
    <xf numFmtId="0" fontId="31" fillId="4" borderId="40" xfId="0" applyFont="1" applyFill="1" applyBorder="1" applyAlignment="1" applyProtection="1">
      <alignment horizontal="center" vertical="center" wrapText="1"/>
    </xf>
    <xf numFmtId="0" fontId="31" fillId="4" borderId="39" xfId="0" applyFont="1" applyFill="1" applyBorder="1" applyAlignment="1" applyProtection="1">
      <alignment horizontal="center" vertical="center" wrapText="1"/>
    </xf>
    <xf numFmtId="0" fontId="31" fillId="4" borderId="54"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0" fillId="6" borderId="2" xfId="0" applyFill="1" applyBorder="1" applyAlignment="1" applyProtection="1">
      <alignment horizontal="center" vertical="center"/>
    </xf>
    <xf numFmtId="0" fontId="0" fillId="6" borderId="3" xfId="0" applyFill="1" applyBorder="1" applyAlignment="1" applyProtection="1">
      <alignment horizontal="center" vertical="center"/>
    </xf>
    <xf numFmtId="0" fontId="5" fillId="3" borderId="55" xfId="0" applyFont="1" applyFill="1" applyBorder="1" applyAlignment="1" applyProtection="1">
      <alignment horizontal="center" vertical="center"/>
    </xf>
    <xf numFmtId="0" fontId="5" fillId="3" borderId="56" xfId="0" applyFont="1" applyFill="1" applyBorder="1" applyAlignment="1" applyProtection="1">
      <alignment horizontal="center" vertical="center"/>
    </xf>
    <xf numFmtId="0" fontId="5" fillId="3" borderId="57" xfId="0" applyFont="1" applyFill="1" applyBorder="1" applyAlignment="1" applyProtection="1">
      <alignment horizontal="center" vertical="center"/>
    </xf>
    <xf numFmtId="0" fontId="0" fillId="0" borderId="40" xfId="0" applyBorder="1" applyAlignment="1">
      <alignment horizontal="center"/>
    </xf>
    <xf numFmtId="0" fontId="0" fillId="0" borderId="39" xfId="0" applyBorder="1" applyAlignment="1">
      <alignment horizontal="center"/>
    </xf>
    <xf numFmtId="0" fontId="0" fillId="0" borderId="54" xfId="0" applyBorder="1" applyAlignment="1">
      <alignment horizontal="center"/>
    </xf>
    <xf numFmtId="0" fontId="48" fillId="0" borderId="10" xfId="2" applyFont="1" applyBorder="1" applyAlignment="1" applyProtection="1">
      <alignment horizontal="center" vertical="center" wrapText="1"/>
    </xf>
    <xf numFmtId="0" fontId="48" fillId="0" borderId="64" xfId="2" applyFont="1" applyBorder="1" applyAlignment="1" applyProtection="1">
      <alignment horizontal="center" vertical="center" wrapText="1"/>
    </xf>
    <xf numFmtId="0" fontId="48" fillId="0" borderId="7" xfId="2" applyFont="1" applyBorder="1" applyAlignment="1" applyProtection="1">
      <alignment horizontal="center" vertical="center" wrapText="1"/>
    </xf>
    <xf numFmtId="0" fontId="7" fillId="3" borderId="0" xfId="0" applyFont="1" applyFill="1" applyAlignment="1" applyProtection="1">
      <alignment horizontal="center"/>
    </xf>
  </cellXfs>
  <cellStyles count="31">
    <cellStyle name="Calculated Column - IBM Cognos" xfId="22" xr:uid="{00000000-0005-0000-0000-000000000000}"/>
    <cellStyle name="Calculated Column Name - IBM Cognos" xfId="20" xr:uid="{00000000-0005-0000-0000-000001000000}"/>
    <cellStyle name="Calculated Row - IBM Cognos" xfId="23" xr:uid="{00000000-0005-0000-0000-000002000000}"/>
    <cellStyle name="Calculated Row Name - IBM Cognos" xfId="21" xr:uid="{00000000-0005-0000-0000-000003000000}"/>
    <cellStyle name="Column Name - IBM Cognos" xfId="8" xr:uid="{00000000-0005-0000-0000-000004000000}"/>
    <cellStyle name="Column Template - IBM Cognos" xfId="11" xr:uid="{00000000-0005-0000-0000-000005000000}"/>
    <cellStyle name="Currency" xfId="1" builtinId="4"/>
    <cellStyle name="Differs From Base - IBM Cognos" xfId="29" xr:uid="{00000000-0005-0000-0000-000007000000}"/>
    <cellStyle name="Group Name - IBM Cognos" xfId="19" xr:uid="{00000000-0005-0000-0000-000008000000}"/>
    <cellStyle name="Hold Values - IBM Cognos" xfId="25" xr:uid="{00000000-0005-0000-0000-000009000000}"/>
    <cellStyle name="Hyperlink" xfId="2" builtinId="8"/>
    <cellStyle name="List Name - IBM Cognos" xfId="18" xr:uid="{00000000-0005-0000-0000-00000B000000}"/>
    <cellStyle name="Locked - IBM Cognos" xfId="28" xr:uid="{00000000-0005-0000-0000-00000C000000}"/>
    <cellStyle name="Measure - IBM Cognos" xfId="12" xr:uid="{00000000-0005-0000-0000-00000D000000}"/>
    <cellStyle name="Measure Header - IBM Cognos" xfId="13" xr:uid="{00000000-0005-0000-0000-00000E000000}"/>
    <cellStyle name="Measure Name - IBM Cognos" xfId="14" xr:uid="{00000000-0005-0000-0000-00000F000000}"/>
    <cellStyle name="Measure Summary - IBM Cognos" xfId="15" xr:uid="{00000000-0005-0000-0000-000010000000}"/>
    <cellStyle name="Measure Summary TM1 - IBM Cognos" xfId="17" xr:uid="{00000000-0005-0000-0000-000011000000}"/>
    <cellStyle name="Measure Template - IBM Cognos" xfId="16" xr:uid="{00000000-0005-0000-0000-000012000000}"/>
    <cellStyle name="More - IBM Cognos" xfId="24" xr:uid="{00000000-0005-0000-0000-000013000000}"/>
    <cellStyle name="Normal" xfId="0" builtinId="0"/>
    <cellStyle name="Normal 2" xfId="30" xr:uid="{8C20671C-038B-48D6-9D63-DBCB9537DA3C}"/>
    <cellStyle name="Pending Change - IBM Cognos" xfId="26" xr:uid="{00000000-0005-0000-0000-000015000000}"/>
    <cellStyle name="Percent" xfId="3" builtinId="5"/>
    <cellStyle name="Row Name - IBM Cognos" xfId="4" xr:uid="{00000000-0005-0000-0000-000017000000}"/>
    <cellStyle name="Row Template - IBM Cognos" xfId="7" xr:uid="{00000000-0005-0000-0000-000018000000}"/>
    <cellStyle name="Summary Column Name - IBM Cognos" xfId="9" xr:uid="{00000000-0005-0000-0000-000019000000}"/>
    <cellStyle name="Summary Column Name TM1 - IBM Cognos" xfId="10" xr:uid="{00000000-0005-0000-0000-00001A000000}"/>
    <cellStyle name="Summary Row Name - IBM Cognos" xfId="5" xr:uid="{00000000-0005-0000-0000-00001B000000}"/>
    <cellStyle name="Summary Row Name TM1 - IBM Cognos" xfId="6" xr:uid="{00000000-0005-0000-0000-00001C000000}"/>
    <cellStyle name="Unsaved Change - IBM Cognos" xfId="27" xr:uid="{00000000-0005-0000-0000-00001D000000}"/>
  </cellStyles>
  <dxfs count="11">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font>
      <fill>
        <patternFill>
          <bgColor rgb="FFFF0000"/>
        </patternFill>
      </fill>
    </dxf>
    <dxf>
      <fill>
        <patternFill>
          <bgColor theme="1"/>
        </patternFill>
      </fill>
    </dxf>
    <dxf>
      <fill>
        <patternFill>
          <bgColor theme="1"/>
        </patternFill>
      </fill>
    </dxf>
    <dxf>
      <font>
        <b/>
        <i val="0"/>
      </font>
      <fill>
        <patternFill>
          <bgColor rgb="FFFF0000"/>
        </patternFill>
      </fill>
    </dxf>
    <dxf>
      <font>
        <b/>
        <i val="0"/>
        <condense val="0"/>
        <extend val="0"/>
        <color indexed="10"/>
      </font>
      <fill>
        <patternFill patternType="solid">
          <fgColor indexed="13"/>
          <bgColor indexed="34"/>
        </patternFill>
      </fill>
    </dxf>
    <dxf>
      <font>
        <b/>
        <i val="0"/>
        <condense val="0"/>
        <extend val="0"/>
        <color indexed="10"/>
      </font>
      <fill>
        <patternFill patternType="solid">
          <fgColor indexed="13"/>
          <bgColor indexed="34"/>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84666</xdr:colOff>
      <xdr:row>0</xdr:row>
      <xdr:rowOff>63501</xdr:rowOff>
    </xdr:from>
    <xdr:to>
      <xdr:col>15</xdr:col>
      <xdr:colOff>260878</xdr:colOff>
      <xdr:row>32</xdr:row>
      <xdr:rowOff>132643</xdr:rowOff>
    </xdr:to>
    <xdr:pic>
      <xdr:nvPicPr>
        <xdr:cNvPr id="4" name="Picture 3">
          <a:extLst>
            <a:ext uri="{FF2B5EF4-FFF2-40B4-BE49-F238E27FC236}">
              <a16:creationId xmlns:a16="http://schemas.microsoft.com/office/drawing/2014/main" id="{FA406E87-6D6B-41B4-9DC6-06E78A6C10E3}"/>
            </a:ext>
          </a:extLst>
        </xdr:cNvPr>
        <xdr:cNvPicPr>
          <a:picLocks noChangeAspect="1"/>
        </xdr:cNvPicPr>
      </xdr:nvPicPr>
      <xdr:blipFill>
        <a:blip xmlns:r="http://schemas.openxmlformats.org/officeDocument/2006/relationships" r:embed="rId1"/>
        <a:stretch>
          <a:fillRect/>
        </a:stretch>
      </xdr:blipFill>
      <xdr:spPr>
        <a:xfrm>
          <a:off x="84666" y="63501"/>
          <a:ext cx="10018712" cy="5826475"/>
        </a:xfrm>
        <a:prstGeom prst="rect">
          <a:avLst/>
        </a:prstGeom>
        <a:ln w="28575">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249464</xdr:colOff>
      <xdr:row>0</xdr:row>
      <xdr:rowOff>106589</xdr:rowOff>
    </xdr:from>
    <xdr:to>
      <xdr:col>0</xdr:col>
      <xdr:colOff>7542893</xdr:colOff>
      <xdr:row>2</xdr:row>
      <xdr:rowOff>3143621</xdr:rowOff>
    </xdr:to>
    <xdr:pic>
      <xdr:nvPicPr>
        <xdr:cNvPr id="4" name="Picture 3">
          <a:extLst>
            <a:ext uri="{FF2B5EF4-FFF2-40B4-BE49-F238E27FC236}">
              <a16:creationId xmlns:a16="http://schemas.microsoft.com/office/drawing/2014/main" id="{12A6A342-F442-4BC6-91A0-B25666F49027}"/>
            </a:ext>
          </a:extLst>
        </xdr:cNvPr>
        <xdr:cNvPicPr>
          <a:picLocks noChangeAspect="1"/>
        </xdr:cNvPicPr>
      </xdr:nvPicPr>
      <xdr:blipFill rotWithShape="1">
        <a:blip xmlns:r="http://schemas.openxmlformats.org/officeDocument/2006/relationships" r:embed="rId1"/>
        <a:srcRect l="3325" t="2166" r="4587" b="3872"/>
        <a:stretch/>
      </xdr:blipFill>
      <xdr:spPr>
        <a:xfrm>
          <a:off x="249464" y="106589"/>
          <a:ext cx="7293429" cy="9641032"/>
        </a:xfrm>
        <a:prstGeom prst="rect">
          <a:avLst/>
        </a:prstGeom>
      </xdr:spPr>
    </xdr:pic>
    <xdr:clientData/>
  </xdr:twoCellAnchor>
  <xdr:twoCellAnchor editAs="oneCell">
    <xdr:from>
      <xdr:col>1</xdr:col>
      <xdr:colOff>269875</xdr:colOff>
      <xdr:row>0</xdr:row>
      <xdr:rowOff>47625</xdr:rowOff>
    </xdr:from>
    <xdr:to>
      <xdr:col>1</xdr:col>
      <xdr:colOff>7699375</xdr:colOff>
      <xdr:row>2</xdr:row>
      <xdr:rowOff>3270250</xdr:rowOff>
    </xdr:to>
    <xdr:pic>
      <xdr:nvPicPr>
        <xdr:cNvPr id="7" name="Picture 6">
          <a:extLst>
            <a:ext uri="{FF2B5EF4-FFF2-40B4-BE49-F238E27FC236}">
              <a16:creationId xmlns:a16="http://schemas.microsoft.com/office/drawing/2014/main" id="{C4C9F56A-3175-41BB-A0E6-F77B9D2F0D7F}"/>
            </a:ext>
          </a:extLst>
        </xdr:cNvPr>
        <xdr:cNvPicPr>
          <a:picLocks noChangeAspect="1"/>
        </xdr:cNvPicPr>
      </xdr:nvPicPr>
      <xdr:blipFill rotWithShape="1">
        <a:blip xmlns:r="http://schemas.openxmlformats.org/officeDocument/2006/relationships" r:embed="rId2"/>
        <a:srcRect l="2860" t="1578" r="1552" b="697"/>
        <a:stretch/>
      </xdr:blipFill>
      <xdr:spPr>
        <a:xfrm>
          <a:off x="8239125" y="47625"/>
          <a:ext cx="7429500" cy="9826625"/>
        </a:xfrm>
        <a:prstGeom prst="rect">
          <a:avLst/>
        </a:prstGeom>
      </xdr:spPr>
    </xdr:pic>
    <xdr:clientData/>
  </xdr:twoCellAnchor>
  <xdr:twoCellAnchor editAs="oneCell">
    <xdr:from>
      <xdr:col>2</xdr:col>
      <xdr:colOff>603250</xdr:colOff>
      <xdr:row>0</xdr:row>
      <xdr:rowOff>142874</xdr:rowOff>
    </xdr:from>
    <xdr:to>
      <xdr:col>2</xdr:col>
      <xdr:colOff>7366000</xdr:colOff>
      <xdr:row>2</xdr:row>
      <xdr:rowOff>3063875</xdr:rowOff>
    </xdr:to>
    <xdr:pic>
      <xdr:nvPicPr>
        <xdr:cNvPr id="9" name="Picture 8">
          <a:extLst>
            <a:ext uri="{FF2B5EF4-FFF2-40B4-BE49-F238E27FC236}">
              <a16:creationId xmlns:a16="http://schemas.microsoft.com/office/drawing/2014/main" id="{4F1AA3A6-28E9-43C1-9A89-95CF88BF8999}"/>
            </a:ext>
          </a:extLst>
        </xdr:cNvPr>
        <xdr:cNvPicPr>
          <a:picLocks noChangeAspect="1"/>
        </xdr:cNvPicPr>
      </xdr:nvPicPr>
      <xdr:blipFill rotWithShape="1">
        <a:blip xmlns:r="http://schemas.openxmlformats.org/officeDocument/2006/relationships" r:embed="rId3"/>
        <a:srcRect l="2233" t="2367" r="2629" b="2935"/>
        <a:stretch/>
      </xdr:blipFill>
      <xdr:spPr>
        <a:xfrm>
          <a:off x="16541750" y="142874"/>
          <a:ext cx="6762750" cy="95250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87923</xdr:colOff>
      <xdr:row>0</xdr:row>
      <xdr:rowOff>117229</xdr:rowOff>
    </xdr:from>
    <xdr:to>
      <xdr:col>0</xdr:col>
      <xdr:colOff>7854462</xdr:colOff>
      <xdr:row>4</xdr:row>
      <xdr:rowOff>122350</xdr:rowOff>
    </xdr:to>
    <xdr:pic>
      <xdr:nvPicPr>
        <xdr:cNvPr id="4" name="Picture 3">
          <a:extLst>
            <a:ext uri="{FF2B5EF4-FFF2-40B4-BE49-F238E27FC236}">
              <a16:creationId xmlns:a16="http://schemas.microsoft.com/office/drawing/2014/main" id="{44153573-2402-485B-98A4-C016DD822D75}"/>
            </a:ext>
          </a:extLst>
        </xdr:cNvPr>
        <xdr:cNvPicPr>
          <a:picLocks noChangeAspect="1"/>
        </xdr:cNvPicPr>
      </xdr:nvPicPr>
      <xdr:blipFill rotWithShape="1">
        <a:blip xmlns:r="http://schemas.openxmlformats.org/officeDocument/2006/relationships" r:embed="rId1"/>
        <a:srcRect l="6222" t="3205" r="4601" b="24387"/>
        <a:stretch/>
      </xdr:blipFill>
      <xdr:spPr>
        <a:xfrm>
          <a:off x="87923" y="117229"/>
          <a:ext cx="7766539" cy="8094044"/>
        </a:xfrm>
        <a:prstGeom prst="rect">
          <a:avLst/>
        </a:prstGeom>
      </xdr:spPr>
    </xdr:pic>
    <xdr:clientData/>
  </xdr:twoCellAnchor>
  <xdr:twoCellAnchor editAs="oneCell">
    <xdr:from>
      <xdr:col>1</xdr:col>
      <xdr:colOff>219806</xdr:colOff>
      <xdr:row>0</xdr:row>
      <xdr:rowOff>73268</xdr:rowOff>
    </xdr:from>
    <xdr:to>
      <xdr:col>1</xdr:col>
      <xdr:colOff>7634654</xdr:colOff>
      <xdr:row>4</xdr:row>
      <xdr:rowOff>600398</xdr:rowOff>
    </xdr:to>
    <xdr:pic>
      <xdr:nvPicPr>
        <xdr:cNvPr id="7" name="Picture 6">
          <a:extLst>
            <a:ext uri="{FF2B5EF4-FFF2-40B4-BE49-F238E27FC236}">
              <a16:creationId xmlns:a16="http://schemas.microsoft.com/office/drawing/2014/main" id="{01577ADB-77A8-4697-BB49-71478D552F9E}"/>
            </a:ext>
          </a:extLst>
        </xdr:cNvPr>
        <xdr:cNvPicPr>
          <a:picLocks noChangeAspect="1"/>
        </xdr:cNvPicPr>
      </xdr:nvPicPr>
      <xdr:blipFill rotWithShape="1">
        <a:blip xmlns:r="http://schemas.openxmlformats.org/officeDocument/2006/relationships" r:embed="rId2"/>
        <a:srcRect l="5656" t="2768" r="6486" b="18344"/>
        <a:stretch/>
      </xdr:blipFill>
      <xdr:spPr>
        <a:xfrm>
          <a:off x="8191498" y="73268"/>
          <a:ext cx="7414848" cy="86160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4</xdr:row>
      <xdr:rowOff>9525</xdr:rowOff>
    </xdr:from>
    <xdr:to>
      <xdr:col>10</xdr:col>
      <xdr:colOff>981075</xdr:colOff>
      <xdr:row>59</xdr:row>
      <xdr:rowOff>114300</xdr:rowOff>
    </xdr:to>
    <xdr:pic>
      <xdr:nvPicPr>
        <xdr:cNvPr id="3" name="Picture 2">
          <a:extLst>
            <a:ext uri="{FF2B5EF4-FFF2-40B4-BE49-F238E27FC236}">
              <a16:creationId xmlns:a16="http://schemas.microsoft.com/office/drawing/2014/main" id="{20266376-658C-4867-AE62-6FC6F3A956A0}"/>
            </a:ext>
          </a:extLst>
        </xdr:cNvPr>
        <xdr:cNvPicPr>
          <a:picLocks noChangeAspect="1"/>
        </xdr:cNvPicPr>
      </xdr:nvPicPr>
      <xdr:blipFill>
        <a:blip xmlns:r="http://schemas.openxmlformats.org/officeDocument/2006/relationships" r:embed="rId1"/>
        <a:stretch>
          <a:fillRect/>
        </a:stretch>
      </xdr:blipFill>
      <xdr:spPr>
        <a:xfrm>
          <a:off x="66675" y="1120775"/>
          <a:ext cx="7740650" cy="97091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wegmans.com/service/for-our-suppliers.html"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support.smartersorting.com/s/article/Does-my-product-need-to-be-registered-in-the-Product-Intelligence-Platform" TargetMode="External"/><Relationship Id="rId1" Type="http://schemas.openxmlformats.org/officeDocument/2006/relationships/hyperlink" Target="https://portal.smartersorting.com/sign-up/wegmans" TargetMode="External"/><Relationship Id="rId4"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mailto:AccountsPayable@wegmans.com" TargetMode="External"/><Relationship Id="rId7" Type="http://schemas.openxmlformats.org/officeDocument/2006/relationships/vmlDrawing" Target="../drawings/vmlDrawing2.vml"/><Relationship Id="rId2" Type="http://schemas.openxmlformats.org/officeDocument/2006/relationships/hyperlink" Target="https://www.wegmans.com/service/for-our-suppliers.html" TargetMode="External"/><Relationship Id="rId1" Type="http://schemas.openxmlformats.org/officeDocument/2006/relationships/hyperlink" Target="https://www.wegmans.com/content/dam/wegmans/pdf/suppliers/Wegmans-Vendor-Guide.pdf" TargetMode="External"/><Relationship Id="rId6" Type="http://schemas.openxmlformats.org/officeDocument/2006/relationships/printerSettings" Target="../printerSettings/printerSettings2.bin"/><Relationship Id="rId5" Type="http://schemas.openxmlformats.org/officeDocument/2006/relationships/hyperlink" Target="https://www.wegmans.com/service/for-our-suppliers.html" TargetMode="External"/><Relationship Id="rId4" Type="http://schemas.openxmlformats.org/officeDocument/2006/relationships/hyperlink" Target="https://www.irs.gov/Forms-&amp;-Pubs" TargetMode="Externa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92D050"/>
    <pageSetUpPr fitToPage="1"/>
  </sheetPr>
  <dimension ref="A1:M46"/>
  <sheetViews>
    <sheetView showGridLines="0" tabSelected="1" zoomScaleNormal="100" zoomScaleSheetLayoutView="100" workbookViewId="0">
      <selection activeCell="A2" sqref="A2:K2"/>
    </sheetView>
  </sheetViews>
  <sheetFormatPr defaultColWidth="8.58203125" defaultRowHeight="15" customHeight="1" x14ac:dyDescent="0.3"/>
  <cols>
    <col min="1" max="10" width="8.58203125" style="268"/>
    <col min="11" max="11" width="9.33203125" style="268" customWidth="1"/>
    <col min="12" max="12" width="8.58203125" style="268"/>
    <col min="13" max="13" width="8.75" style="268" bestFit="1" customWidth="1"/>
    <col min="14" max="16384" width="8.58203125" style="268"/>
  </cols>
  <sheetData>
    <row r="1" spans="1:13" ht="15" customHeight="1" thickBot="1" x14ac:dyDescent="0.35">
      <c r="A1" s="291" t="s">
        <v>634</v>
      </c>
      <c r="B1" s="292"/>
      <c r="C1" s="292"/>
      <c r="D1" s="292"/>
      <c r="E1" s="292"/>
      <c r="F1" s="292"/>
      <c r="G1" s="292"/>
      <c r="H1" s="292"/>
      <c r="I1" s="292"/>
      <c r="J1" s="292"/>
      <c r="K1" s="293"/>
    </row>
    <row r="2" spans="1:13" ht="15" customHeight="1" x14ac:dyDescent="0.3">
      <c r="A2" s="308" t="str">
        <f>'Item Detail'!$H$1</f>
        <v>Version 2022.09.22</v>
      </c>
      <c r="B2" s="309"/>
      <c r="C2" s="309"/>
      <c r="D2" s="309"/>
      <c r="E2" s="309"/>
      <c r="F2" s="309"/>
      <c r="G2" s="309"/>
      <c r="H2" s="309"/>
      <c r="I2" s="309"/>
      <c r="J2" s="309"/>
      <c r="K2" s="310"/>
    </row>
    <row r="3" spans="1:13" ht="15" customHeight="1" x14ac:dyDescent="0.3">
      <c r="A3" s="294" t="s">
        <v>691</v>
      </c>
      <c r="B3" s="295"/>
      <c r="C3" s="295"/>
      <c r="D3" s="295"/>
      <c r="E3" s="295"/>
      <c r="F3" s="295"/>
      <c r="G3" s="295"/>
      <c r="H3" s="295"/>
      <c r="I3" s="295"/>
      <c r="J3" s="295"/>
      <c r="K3" s="296"/>
      <c r="L3" s="269"/>
      <c r="M3" s="269"/>
    </row>
    <row r="4" spans="1:13" ht="15" customHeight="1" x14ac:dyDescent="0.3">
      <c r="A4" s="294"/>
      <c r="B4" s="295"/>
      <c r="C4" s="295"/>
      <c r="D4" s="295"/>
      <c r="E4" s="295"/>
      <c r="F4" s="295"/>
      <c r="G4" s="295"/>
      <c r="H4" s="295"/>
      <c r="I4" s="295"/>
      <c r="J4" s="295"/>
      <c r="K4" s="296"/>
      <c r="L4" s="269"/>
      <c r="M4" s="269"/>
    </row>
    <row r="5" spans="1:13" ht="15" customHeight="1" x14ac:dyDescent="0.3">
      <c r="A5" s="294"/>
      <c r="B5" s="295"/>
      <c r="C5" s="295"/>
      <c r="D5" s="295"/>
      <c r="E5" s="295"/>
      <c r="F5" s="295"/>
      <c r="G5" s="295"/>
      <c r="H5" s="295"/>
      <c r="I5" s="295"/>
      <c r="J5" s="295"/>
      <c r="K5" s="296"/>
      <c r="L5" s="270"/>
      <c r="M5" s="270"/>
    </row>
    <row r="6" spans="1:13" ht="15" customHeight="1" x14ac:dyDescent="0.3">
      <c r="A6" s="297" t="s">
        <v>639</v>
      </c>
      <c r="B6" s="298"/>
      <c r="C6" s="298"/>
      <c r="D6" s="298"/>
      <c r="E6" s="298"/>
      <c r="F6" s="298"/>
      <c r="G6" s="298"/>
      <c r="H6" s="298"/>
      <c r="I6" s="298"/>
      <c r="J6" s="298"/>
      <c r="K6" s="299"/>
    </row>
    <row r="7" spans="1:13" ht="15" customHeight="1" x14ac:dyDescent="0.3">
      <c r="A7" s="302" t="s">
        <v>612</v>
      </c>
      <c r="B7" s="303"/>
      <c r="C7" s="303"/>
      <c r="D7" s="303"/>
      <c r="E7" s="303"/>
      <c r="F7" s="303"/>
      <c r="G7" s="303"/>
      <c r="H7" s="303"/>
      <c r="I7" s="303"/>
      <c r="J7" s="303"/>
      <c r="K7" s="304"/>
    </row>
    <row r="8" spans="1:13" ht="15" customHeight="1" x14ac:dyDescent="0.3">
      <c r="A8" s="305" t="s">
        <v>597</v>
      </c>
      <c r="B8" s="306"/>
      <c r="C8" s="306"/>
      <c r="D8" s="306"/>
      <c r="E8" s="306"/>
      <c r="F8" s="306"/>
      <c r="G8" s="306"/>
      <c r="H8" s="306"/>
      <c r="I8" s="306"/>
      <c r="J8" s="306"/>
      <c r="K8" s="307"/>
    </row>
    <row r="9" spans="1:13" ht="15" customHeight="1" x14ac:dyDescent="0.3">
      <c r="A9" s="271" t="s">
        <v>602</v>
      </c>
      <c r="B9" s="300" t="s">
        <v>613</v>
      </c>
      <c r="C9" s="300"/>
      <c r="D9" s="300"/>
      <c r="E9" s="300"/>
      <c r="F9" s="300"/>
      <c r="G9" s="300"/>
      <c r="H9" s="300"/>
      <c r="I9" s="300"/>
      <c r="J9" s="300"/>
      <c r="K9" s="301"/>
    </row>
    <row r="10" spans="1:13" ht="15" customHeight="1" x14ac:dyDescent="0.3">
      <c r="A10" s="271"/>
      <c r="B10" s="300"/>
      <c r="C10" s="300"/>
      <c r="D10" s="300"/>
      <c r="E10" s="300"/>
      <c r="F10" s="300"/>
      <c r="G10" s="300"/>
      <c r="H10" s="300"/>
      <c r="I10" s="300"/>
      <c r="J10" s="300"/>
      <c r="K10" s="301"/>
    </row>
    <row r="11" spans="1:13" ht="15" customHeight="1" x14ac:dyDescent="0.3">
      <c r="A11" s="271" t="s">
        <v>602</v>
      </c>
      <c r="B11" s="295" t="s">
        <v>692</v>
      </c>
      <c r="C11" s="295"/>
      <c r="D11" s="295"/>
      <c r="E11" s="295"/>
      <c r="F11" s="295"/>
      <c r="G11" s="295"/>
      <c r="H11" s="295"/>
      <c r="I11" s="295"/>
      <c r="J11" s="295"/>
      <c r="K11" s="296"/>
    </row>
    <row r="12" spans="1:13" ht="15" customHeight="1" x14ac:dyDescent="0.3">
      <c r="A12" s="271"/>
      <c r="B12" s="295"/>
      <c r="C12" s="295"/>
      <c r="D12" s="295"/>
      <c r="E12" s="295"/>
      <c r="F12" s="295"/>
      <c r="G12" s="295"/>
      <c r="H12" s="295"/>
      <c r="I12" s="295"/>
      <c r="J12" s="295"/>
      <c r="K12" s="296"/>
    </row>
    <row r="13" spans="1:13" ht="15" customHeight="1" x14ac:dyDescent="0.3">
      <c r="A13" s="271" t="s">
        <v>602</v>
      </c>
      <c r="B13" s="311" t="s">
        <v>693</v>
      </c>
      <c r="C13" s="311"/>
      <c r="D13" s="311"/>
      <c r="E13" s="311"/>
      <c r="F13" s="311"/>
      <c r="G13" s="311"/>
      <c r="H13" s="311"/>
      <c r="I13" s="311"/>
      <c r="J13" s="311"/>
      <c r="K13" s="312"/>
    </row>
    <row r="14" spans="1:13" ht="15" customHeight="1" x14ac:dyDescent="0.3">
      <c r="A14" s="271" t="s">
        <v>602</v>
      </c>
      <c r="B14" s="295" t="s">
        <v>601</v>
      </c>
      <c r="C14" s="295"/>
      <c r="D14" s="295"/>
      <c r="E14" s="295"/>
      <c r="F14" s="295"/>
      <c r="G14" s="295"/>
      <c r="H14" s="295"/>
      <c r="I14" s="295"/>
      <c r="J14" s="295"/>
      <c r="K14" s="296"/>
    </row>
    <row r="15" spans="1:13" ht="15" customHeight="1" x14ac:dyDescent="0.3">
      <c r="A15" s="272"/>
      <c r="B15" s="295"/>
      <c r="C15" s="295"/>
      <c r="D15" s="295"/>
      <c r="E15" s="295"/>
      <c r="F15" s="295"/>
      <c r="G15" s="295"/>
      <c r="H15" s="295"/>
      <c r="I15" s="295"/>
      <c r="J15" s="295"/>
      <c r="K15" s="296"/>
    </row>
    <row r="16" spans="1:13" ht="15" customHeight="1" x14ac:dyDescent="0.3">
      <c r="A16" s="272"/>
      <c r="B16" s="273"/>
      <c r="C16" s="273"/>
      <c r="D16" s="273"/>
      <c r="E16" s="273"/>
      <c r="F16" s="273"/>
      <c r="G16" s="273"/>
      <c r="H16" s="273"/>
      <c r="I16" s="273"/>
      <c r="J16" s="273"/>
      <c r="K16" s="274"/>
    </row>
    <row r="17" spans="1:11" ht="15" customHeight="1" x14ac:dyDescent="0.3">
      <c r="A17" s="305" t="s">
        <v>598</v>
      </c>
      <c r="B17" s="306"/>
      <c r="C17" s="306"/>
      <c r="D17" s="306"/>
      <c r="E17" s="306"/>
      <c r="F17" s="306"/>
      <c r="G17" s="306"/>
      <c r="H17" s="306"/>
      <c r="I17" s="306"/>
      <c r="J17" s="306"/>
      <c r="K17" s="307"/>
    </row>
    <row r="18" spans="1:11" ht="15" customHeight="1" x14ac:dyDescent="0.3">
      <c r="A18" s="271" t="s">
        <v>602</v>
      </c>
      <c r="B18" s="295" t="s">
        <v>694</v>
      </c>
      <c r="C18" s="295"/>
      <c r="D18" s="295"/>
      <c r="E18" s="295"/>
      <c r="F18" s="295"/>
      <c r="G18" s="295"/>
      <c r="H18" s="295"/>
      <c r="I18" s="295"/>
      <c r="J18" s="295"/>
      <c r="K18" s="296"/>
    </row>
    <row r="19" spans="1:11" ht="15" customHeight="1" x14ac:dyDescent="0.3">
      <c r="A19" s="271" t="s">
        <v>602</v>
      </c>
      <c r="B19" s="295" t="s">
        <v>695</v>
      </c>
      <c r="C19" s="295"/>
      <c r="D19" s="295"/>
      <c r="E19" s="295"/>
      <c r="F19" s="295"/>
      <c r="G19" s="295"/>
      <c r="H19" s="295"/>
      <c r="I19" s="295"/>
      <c r="J19" s="295"/>
      <c r="K19" s="296"/>
    </row>
    <row r="20" spans="1:11" ht="15" customHeight="1" x14ac:dyDescent="0.3">
      <c r="A20" s="271" t="s">
        <v>602</v>
      </c>
      <c r="B20" s="275" t="s">
        <v>603</v>
      </c>
      <c r="C20" s="276"/>
      <c r="D20" s="276"/>
      <c r="E20" s="276"/>
      <c r="F20" s="276"/>
      <c r="G20" s="276"/>
      <c r="H20" s="276"/>
      <c r="I20" s="276"/>
      <c r="J20" s="276"/>
      <c r="K20" s="277"/>
    </row>
    <row r="21" spans="1:11" ht="15" customHeight="1" x14ac:dyDescent="0.3">
      <c r="A21" s="271"/>
      <c r="B21" s="275"/>
      <c r="C21" s="276"/>
      <c r="D21" s="276"/>
      <c r="E21" s="276"/>
      <c r="F21" s="276"/>
      <c r="G21" s="276"/>
      <c r="H21" s="276"/>
      <c r="I21" s="276"/>
      <c r="J21" s="276"/>
      <c r="K21" s="277"/>
    </row>
    <row r="22" spans="1:11" ht="15" customHeight="1" x14ac:dyDescent="0.3">
      <c r="A22" s="305" t="s">
        <v>599</v>
      </c>
      <c r="B22" s="306"/>
      <c r="C22" s="306"/>
      <c r="D22" s="306"/>
      <c r="E22" s="306"/>
      <c r="F22" s="306"/>
      <c r="G22" s="306"/>
      <c r="H22" s="306"/>
      <c r="I22" s="306"/>
      <c r="J22" s="306"/>
      <c r="K22" s="307"/>
    </row>
    <row r="23" spans="1:11" ht="15" customHeight="1" x14ac:dyDescent="0.3">
      <c r="A23" s="271" t="s">
        <v>602</v>
      </c>
      <c r="B23" s="311" t="s">
        <v>696</v>
      </c>
      <c r="C23" s="311"/>
      <c r="D23" s="311"/>
      <c r="E23" s="311"/>
      <c r="F23" s="311"/>
      <c r="G23" s="311"/>
      <c r="H23" s="311"/>
      <c r="I23" s="311"/>
      <c r="J23" s="311"/>
      <c r="K23" s="312"/>
    </row>
    <row r="24" spans="1:11" ht="15" customHeight="1" x14ac:dyDescent="0.3">
      <c r="A24" s="271" t="s">
        <v>602</v>
      </c>
      <c r="B24" s="311" t="s">
        <v>697</v>
      </c>
      <c r="C24" s="311"/>
      <c r="D24" s="311"/>
      <c r="E24" s="311"/>
      <c r="F24" s="311"/>
      <c r="G24" s="311"/>
      <c r="H24" s="311"/>
      <c r="I24" s="311"/>
      <c r="J24" s="311"/>
      <c r="K24" s="312"/>
    </row>
    <row r="25" spans="1:11" ht="15" customHeight="1" x14ac:dyDescent="0.3">
      <c r="A25" s="271"/>
      <c r="B25" s="275"/>
      <c r="C25" s="275"/>
      <c r="D25" s="275"/>
      <c r="E25" s="275"/>
      <c r="F25" s="275"/>
      <c r="G25" s="275"/>
      <c r="H25" s="275"/>
      <c r="I25" s="275"/>
      <c r="J25" s="275"/>
      <c r="K25" s="278"/>
    </row>
    <row r="26" spans="1:11" ht="15" customHeight="1" x14ac:dyDescent="0.3">
      <c r="A26" s="305" t="s">
        <v>600</v>
      </c>
      <c r="B26" s="306"/>
      <c r="C26" s="306"/>
      <c r="D26" s="306"/>
      <c r="E26" s="306"/>
      <c r="F26" s="306"/>
      <c r="G26" s="306"/>
      <c r="H26" s="306"/>
      <c r="I26" s="306"/>
      <c r="J26" s="306"/>
      <c r="K26" s="307"/>
    </row>
    <row r="27" spans="1:11" ht="15" customHeight="1" x14ac:dyDescent="0.3">
      <c r="A27" s="271" t="s">
        <v>602</v>
      </c>
      <c r="B27" s="295" t="s">
        <v>698</v>
      </c>
      <c r="C27" s="295"/>
      <c r="D27" s="295"/>
      <c r="E27" s="295"/>
      <c r="F27" s="295"/>
      <c r="G27" s="295"/>
      <c r="H27" s="295"/>
      <c r="I27" s="295"/>
      <c r="J27" s="295"/>
      <c r="K27" s="296"/>
    </row>
    <row r="28" spans="1:11" ht="15" customHeight="1" x14ac:dyDescent="0.3">
      <c r="A28" s="271"/>
      <c r="B28" s="273"/>
      <c r="C28" s="273"/>
      <c r="D28" s="273"/>
      <c r="E28" s="273"/>
      <c r="F28" s="273"/>
      <c r="G28" s="273"/>
      <c r="H28" s="273"/>
      <c r="I28" s="273"/>
      <c r="J28" s="273"/>
      <c r="K28" s="274"/>
    </row>
    <row r="29" spans="1:11" ht="15" customHeight="1" x14ac:dyDescent="0.3">
      <c r="A29" s="305" t="s">
        <v>687</v>
      </c>
      <c r="B29" s="306"/>
      <c r="C29" s="306"/>
      <c r="D29" s="306"/>
      <c r="E29" s="306"/>
      <c r="F29" s="306"/>
      <c r="G29" s="306"/>
      <c r="H29" s="306"/>
      <c r="I29" s="306"/>
      <c r="J29" s="306"/>
      <c r="K29" s="307"/>
    </row>
    <row r="30" spans="1:11" ht="15" customHeight="1" x14ac:dyDescent="0.3">
      <c r="A30" s="271" t="s">
        <v>602</v>
      </c>
      <c r="B30" s="295" t="s">
        <v>700</v>
      </c>
      <c r="C30" s="295"/>
      <c r="D30" s="295"/>
      <c r="E30" s="295"/>
      <c r="F30" s="295"/>
      <c r="G30" s="295"/>
      <c r="H30" s="295"/>
      <c r="I30" s="295"/>
      <c r="J30" s="295"/>
      <c r="K30" s="296"/>
    </row>
    <row r="31" spans="1:11" ht="15" customHeight="1" x14ac:dyDescent="0.3">
      <c r="A31" s="279"/>
      <c r="B31" s="280"/>
      <c r="C31" s="280"/>
      <c r="D31" s="280"/>
      <c r="E31" s="280"/>
      <c r="F31" s="280"/>
      <c r="G31" s="280"/>
      <c r="H31" s="280"/>
      <c r="I31" s="280"/>
      <c r="J31" s="280"/>
      <c r="K31" s="281"/>
    </row>
    <row r="32" spans="1:11" ht="15" customHeight="1" x14ac:dyDescent="0.3">
      <c r="A32" s="305" t="s">
        <v>648</v>
      </c>
      <c r="B32" s="306"/>
      <c r="C32" s="306"/>
      <c r="D32" s="306"/>
      <c r="E32" s="306"/>
      <c r="F32" s="306"/>
      <c r="G32" s="306"/>
      <c r="H32" s="306"/>
      <c r="I32" s="306"/>
      <c r="J32" s="306"/>
      <c r="K32" s="307"/>
    </row>
    <row r="33" spans="1:11" ht="15" customHeight="1" x14ac:dyDescent="0.3">
      <c r="A33" s="271" t="s">
        <v>602</v>
      </c>
      <c r="B33" s="295" t="s">
        <v>699</v>
      </c>
      <c r="C33" s="295"/>
      <c r="D33" s="295"/>
      <c r="E33" s="295"/>
      <c r="F33" s="295"/>
      <c r="G33" s="295"/>
      <c r="H33" s="295"/>
      <c r="I33" s="295"/>
      <c r="J33" s="295"/>
      <c r="K33" s="296"/>
    </row>
    <row r="34" spans="1:11" ht="15" customHeight="1" x14ac:dyDescent="0.3">
      <c r="A34" s="279"/>
      <c r="B34" s="273"/>
      <c r="C34" s="273"/>
      <c r="D34" s="273"/>
      <c r="E34" s="273"/>
      <c r="F34" s="273"/>
      <c r="G34" s="273"/>
      <c r="H34" s="273"/>
      <c r="I34" s="273"/>
      <c r="J34" s="273"/>
      <c r="K34" s="274"/>
    </row>
    <row r="35" spans="1:11" ht="15" customHeight="1" x14ac:dyDescent="0.3">
      <c r="A35" s="305" t="s">
        <v>688</v>
      </c>
      <c r="B35" s="306"/>
      <c r="C35" s="306"/>
      <c r="D35" s="306"/>
      <c r="E35" s="306"/>
      <c r="F35" s="306"/>
      <c r="G35" s="306"/>
      <c r="H35" s="306"/>
      <c r="I35" s="306"/>
      <c r="J35" s="306"/>
      <c r="K35" s="307"/>
    </row>
    <row r="36" spans="1:11" ht="15" customHeight="1" x14ac:dyDescent="0.3">
      <c r="A36" s="271" t="s">
        <v>602</v>
      </c>
      <c r="B36" s="295" t="s">
        <v>689</v>
      </c>
      <c r="C36" s="295"/>
      <c r="D36" s="295"/>
      <c r="E36" s="295"/>
      <c r="F36" s="295"/>
      <c r="G36" s="295"/>
      <c r="H36" s="295"/>
      <c r="I36" s="295"/>
      <c r="J36" s="295"/>
      <c r="K36" s="296"/>
    </row>
    <row r="37" spans="1:11" ht="15" customHeight="1" x14ac:dyDescent="0.3">
      <c r="A37" s="279"/>
      <c r="B37" s="273"/>
      <c r="C37" s="273"/>
      <c r="D37" s="273"/>
      <c r="E37" s="273"/>
      <c r="F37" s="273"/>
      <c r="G37" s="273"/>
      <c r="H37" s="273"/>
      <c r="I37" s="273"/>
      <c r="J37" s="273"/>
      <c r="K37" s="274"/>
    </row>
    <row r="38" spans="1:11" ht="15" customHeight="1" x14ac:dyDescent="0.3">
      <c r="A38" s="305" t="s">
        <v>686</v>
      </c>
      <c r="B38" s="306"/>
      <c r="C38" s="306"/>
      <c r="D38" s="306"/>
      <c r="E38" s="306"/>
      <c r="F38" s="306"/>
      <c r="G38" s="306"/>
      <c r="H38" s="306"/>
      <c r="I38" s="306"/>
      <c r="J38" s="306"/>
      <c r="K38" s="307"/>
    </row>
    <row r="39" spans="1:11" ht="15" customHeight="1" x14ac:dyDescent="0.3">
      <c r="A39" s="271" t="s">
        <v>602</v>
      </c>
      <c r="B39" s="295" t="s">
        <v>701</v>
      </c>
      <c r="C39" s="295"/>
      <c r="D39" s="295"/>
      <c r="E39" s="295"/>
      <c r="F39" s="295"/>
      <c r="G39" s="295"/>
      <c r="H39" s="295"/>
      <c r="I39" s="295"/>
      <c r="J39" s="295"/>
      <c r="K39" s="296"/>
    </row>
    <row r="40" spans="1:11" ht="15" customHeight="1" x14ac:dyDescent="0.3">
      <c r="A40" s="271" t="s">
        <v>602</v>
      </c>
      <c r="B40" s="295" t="s">
        <v>702</v>
      </c>
      <c r="C40" s="295"/>
      <c r="D40" s="295"/>
      <c r="E40" s="295"/>
      <c r="F40" s="295"/>
      <c r="G40" s="295"/>
      <c r="H40" s="295"/>
      <c r="I40" s="295"/>
      <c r="J40" s="295"/>
      <c r="K40" s="296"/>
    </row>
    <row r="41" spans="1:11" ht="15" customHeight="1" x14ac:dyDescent="0.3">
      <c r="A41" s="279"/>
      <c r="B41" s="273"/>
      <c r="C41" s="273"/>
      <c r="D41" s="273"/>
      <c r="E41" s="273"/>
      <c r="F41" s="273"/>
      <c r="G41" s="273"/>
      <c r="H41" s="273"/>
      <c r="I41" s="273"/>
      <c r="J41" s="273"/>
      <c r="K41" s="274"/>
    </row>
    <row r="42" spans="1:11" ht="15" customHeight="1" x14ac:dyDescent="0.3">
      <c r="A42" s="315" t="s">
        <v>707</v>
      </c>
      <c r="B42" s="316"/>
      <c r="C42" s="316"/>
      <c r="D42" s="316"/>
      <c r="E42" s="316"/>
      <c r="F42" s="316"/>
      <c r="G42" s="316"/>
      <c r="H42" s="316"/>
      <c r="I42" s="316"/>
      <c r="J42" s="316"/>
      <c r="K42" s="317"/>
    </row>
    <row r="43" spans="1:11" ht="15" customHeight="1" x14ac:dyDescent="0.3">
      <c r="A43" s="283" t="s">
        <v>602</v>
      </c>
      <c r="B43" s="313" t="s">
        <v>690</v>
      </c>
      <c r="C43" s="313"/>
      <c r="D43" s="313"/>
      <c r="E43" s="313"/>
      <c r="F43" s="313"/>
      <c r="G43" s="313"/>
      <c r="H43" s="313"/>
      <c r="I43" s="313"/>
      <c r="J43" s="313"/>
      <c r="K43" s="314"/>
    </row>
    <row r="44" spans="1:11" ht="15" customHeight="1" x14ac:dyDescent="0.3">
      <c r="A44" s="283" t="s">
        <v>602</v>
      </c>
      <c r="B44" s="313" t="s">
        <v>704</v>
      </c>
      <c r="C44" s="313"/>
      <c r="D44" s="313"/>
      <c r="E44" s="313"/>
      <c r="F44" s="313"/>
      <c r="G44" s="313"/>
      <c r="H44" s="313"/>
      <c r="I44" s="313"/>
      <c r="J44" s="313"/>
      <c r="K44" s="314"/>
    </row>
    <row r="45" spans="1:11" ht="15" customHeight="1" thickBot="1" x14ac:dyDescent="0.35">
      <c r="A45" s="279"/>
      <c r="B45" s="273"/>
      <c r="C45" s="273"/>
      <c r="D45" s="273"/>
      <c r="E45" s="273"/>
      <c r="F45" s="273"/>
      <c r="G45" s="273"/>
      <c r="H45" s="273"/>
      <c r="I45" s="273"/>
      <c r="J45" s="273"/>
      <c r="K45" s="274"/>
    </row>
    <row r="46" spans="1:11" ht="15" customHeight="1" thickBot="1" x14ac:dyDescent="0.35">
      <c r="A46" s="291" t="s">
        <v>703</v>
      </c>
      <c r="B46" s="292"/>
      <c r="C46" s="292"/>
      <c r="D46" s="292"/>
      <c r="E46" s="292"/>
      <c r="F46" s="292"/>
      <c r="G46" s="292"/>
      <c r="H46" s="292"/>
      <c r="I46" s="292"/>
      <c r="J46" s="292"/>
      <c r="K46" s="293"/>
    </row>
  </sheetData>
  <sheetProtection algorithmName="SHA-512" hashValue="LD1gmkGUOO6MtYFUc1QcWCZXI7qA2r2HuNGSoFkBqWuVcua4FaQjyLuVaD2B9MCniFPj5Ek+b7thxtdwpOld3g==" saltValue="JRrLhHHT4NWVcnmP0v2wLA==" spinCount="100000" sheet="1" objects="1" scenarios="1"/>
  <mergeCells count="31">
    <mergeCell ref="A42:K42"/>
    <mergeCell ref="B43:K43"/>
    <mergeCell ref="B24:K24"/>
    <mergeCell ref="B33:K33"/>
    <mergeCell ref="B39:K39"/>
    <mergeCell ref="B40:K40"/>
    <mergeCell ref="A35:K35"/>
    <mergeCell ref="B36:K36"/>
    <mergeCell ref="A46:K46"/>
    <mergeCell ref="B27:K27"/>
    <mergeCell ref="B11:K12"/>
    <mergeCell ref="B13:K13"/>
    <mergeCell ref="B14:K15"/>
    <mergeCell ref="A17:K17"/>
    <mergeCell ref="A22:K22"/>
    <mergeCell ref="A26:K26"/>
    <mergeCell ref="A32:K32"/>
    <mergeCell ref="A38:K38"/>
    <mergeCell ref="A29:K29"/>
    <mergeCell ref="B44:K44"/>
    <mergeCell ref="B19:K19"/>
    <mergeCell ref="B18:K18"/>
    <mergeCell ref="B30:K30"/>
    <mergeCell ref="B23:K23"/>
    <mergeCell ref="A1:K1"/>
    <mergeCell ref="A3:K5"/>
    <mergeCell ref="A6:K6"/>
    <mergeCell ref="B9:K10"/>
    <mergeCell ref="A7:K7"/>
    <mergeCell ref="A8:K8"/>
    <mergeCell ref="A2:K2"/>
  </mergeCells>
  <hyperlinks>
    <hyperlink ref="A6" r:id="rId1" xr:uid="{00000000-0004-0000-0000-000000000000}"/>
  </hyperlinks>
  <printOptions horizontalCentered="1" verticalCentered="1"/>
  <pageMargins left="0" right="0" top="0" bottom="0" header="0" footer="0"/>
  <pageSetup orientation="portrait" r:id="rId2"/>
  <legacy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F077B-6504-4097-B580-097ED68ABD90}">
  <sheetPr codeName="Sheet10">
    <pageSetUpPr fitToPage="1"/>
  </sheetPr>
  <dimension ref="A1:K3"/>
  <sheetViews>
    <sheetView showGridLines="0" zoomScaleNormal="100" workbookViewId="0">
      <selection sqref="A1:K1"/>
    </sheetView>
  </sheetViews>
  <sheetFormatPr defaultRowHeight="14" x14ac:dyDescent="0.3"/>
  <cols>
    <col min="11" max="11" width="14.25" customWidth="1"/>
  </cols>
  <sheetData>
    <row r="1" spans="1:11" s="265" customFormat="1" ht="30" customHeight="1" x14ac:dyDescent="0.3">
      <c r="A1" s="480" t="s">
        <v>685</v>
      </c>
      <c r="B1" s="481"/>
      <c r="C1" s="481"/>
      <c r="D1" s="481"/>
      <c r="E1" s="481"/>
      <c r="F1" s="481"/>
      <c r="G1" s="481"/>
      <c r="H1" s="481"/>
      <c r="I1" s="481"/>
      <c r="J1" s="481"/>
      <c r="K1" s="482"/>
    </row>
    <row r="3" spans="1:11" ht="30" customHeight="1" x14ac:dyDescent="0.3">
      <c r="A3" s="480" t="s">
        <v>712</v>
      </c>
      <c r="B3" s="481"/>
      <c r="C3" s="481"/>
      <c r="D3" s="481"/>
      <c r="E3" s="481"/>
      <c r="F3" s="481"/>
      <c r="G3" s="481"/>
      <c r="H3" s="481"/>
      <c r="I3" s="481"/>
      <c r="J3" s="481"/>
      <c r="K3" s="482"/>
    </row>
  </sheetData>
  <sheetProtection algorithmName="SHA-512" hashValue="NlcBjPkYp5bdDNaBaWddTqooJ8xzP/rWdn0Gx/QAqb2Zrzgf0xnQmG+SxLWRtYFO4M3YHZOdUl+efoHoJU0PCg==" saltValue="Hdehz6KsHvZKUlws3Ep7Lw==" spinCount="100000" sheet="1" objects="1" scenarios="1"/>
  <mergeCells count="2">
    <mergeCell ref="A1:K1"/>
    <mergeCell ref="A3:K3"/>
  </mergeCells>
  <hyperlinks>
    <hyperlink ref="A1:K1" r:id="rId1" display="Here is a link to begin registration in the Smarter Sorting Classification Portal for a regulated product sold at Wegmans: Smarter Sorting" xr:uid="{F630665F-480E-43E6-8990-F8DF33C807BA}"/>
    <hyperlink ref="A3:K3" r:id="rId2" display="Here is a link to know if your products need to be registered in the Smarter Sorting Classification Portal?" xr:uid="{77C66E1A-E733-428A-B6AF-56BAB1C46B49}"/>
  </hyperlinks>
  <printOptions horizontalCentered="1" verticalCentered="1"/>
  <pageMargins left="0" right="0" top="0" bottom="0" header="0" footer="0"/>
  <pageSetup scale="89"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AD3A8-008C-4252-B22E-8ED0F8F9D705}">
  <sheetPr codeName="Sheet14"/>
  <dimension ref="A1:C326"/>
  <sheetViews>
    <sheetView workbookViewId="0">
      <selection activeCell="C4" sqref="C4"/>
    </sheetView>
  </sheetViews>
  <sheetFormatPr defaultColWidth="8.58203125" defaultRowHeight="14" x14ac:dyDescent="0.3"/>
  <cols>
    <col min="1" max="1" width="37.58203125" style="28" customWidth="1"/>
    <col min="2" max="16384" width="8.58203125" style="20"/>
  </cols>
  <sheetData>
    <row r="1" spans="1:3" x14ac:dyDescent="0.3">
      <c r="A1" s="27" t="s">
        <v>124</v>
      </c>
      <c r="C1" s="20" t="str">
        <f>'Item Detail'!$H$1</f>
        <v>Version 2022.09.22</v>
      </c>
    </row>
    <row r="2" spans="1:3" x14ac:dyDescent="0.3">
      <c r="A2" s="3" t="s">
        <v>126</v>
      </c>
    </row>
    <row r="3" spans="1:3" x14ac:dyDescent="0.3">
      <c r="A3" s="3" t="s">
        <v>377</v>
      </c>
    </row>
    <row r="4" spans="1:3" x14ac:dyDescent="0.3">
      <c r="A4" s="3" t="s">
        <v>127</v>
      </c>
      <c r="C4" s="20" t="s">
        <v>682</v>
      </c>
    </row>
    <row r="5" spans="1:3" x14ac:dyDescent="0.3">
      <c r="A5" s="3" t="s">
        <v>128</v>
      </c>
      <c r="C5" s="20" t="s">
        <v>679</v>
      </c>
    </row>
    <row r="6" spans="1:3" x14ac:dyDescent="0.3">
      <c r="A6" s="3" t="s">
        <v>131</v>
      </c>
      <c r="C6" s="20" t="s">
        <v>680</v>
      </c>
    </row>
    <row r="7" spans="1:3" x14ac:dyDescent="0.3">
      <c r="A7" s="3" t="s">
        <v>129</v>
      </c>
      <c r="C7" s="20" t="str">
        <f>IF('Item Detail'!H5="DSD","UNIT",(IF('Item Detail'!H5="DSD - ICE","UNIT","")))</f>
        <v/>
      </c>
    </row>
    <row r="8" spans="1:3" x14ac:dyDescent="0.3">
      <c r="A8" s="3" t="s">
        <v>130</v>
      </c>
      <c r="C8" s="20" t="s">
        <v>681</v>
      </c>
    </row>
    <row r="9" spans="1:3" x14ac:dyDescent="0.3">
      <c r="A9" s="3" t="s">
        <v>132</v>
      </c>
    </row>
    <row r="10" spans="1:3" x14ac:dyDescent="0.3">
      <c r="A10" s="3" t="s">
        <v>133</v>
      </c>
    </row>
    <row r="11" spans="1:3" x14ac:dyDescent="0.3">
      <c r="A11" s="3" t="s">
        <v>134</v>
      </c>
    </row>
    <row r="12" spans="1:3" x14ac:dyDescent="0.3">
      <c r="A12" s="3" t="s">
        <v>135</v>
      </c>
    </row>
    <row r="13" spans="1:3" x14ac:dyDescent="0.3">
      <c r="A13" s="3" t="s">
        <v>136</v>
      </c>
    </row>
    <row r="14" spans="1:3" x14ac:dyDescent="0.3">
      <c r="A14" s="3" t="s">
        <v>137</v>
      </c>
    </row>
    <row r="15" spans="1:3" x14ac:dyDescent="0.3">
      <c r="A15" s="3" t="s">
        <v>378</v>
      </c>
    </row>
    <row r="16" spans="1:3" x14ac:dyDescent="0.3">
      <c r="A16" s="3" t="s">
        <v>138</v>
      </c>
    </row>
    <row r="17" spans="1:1" x14ac:dyDescent="0.3">
      <c r="A17" s="3" t="s">
        <v>139</v>
      </c>
    </row>
    <row r="18" spans="1:1" x14ac:dyDescent="0.3">
      <c r="A18" s="3" t="s">
        <v>140</v>
      </c>
    </row>
    <row r="19" spans="1:1" x14ac:dyDescent="0.3">
      <c r="A19" s="3" t="s">
        <v>379</v>
      </c>
    </row>
    <row r="20" spans="1:1" x14ac:dyDescent="0.3">
      <c r="A20" s="3" t="s">
        <v>141</v>
      </c>
    </row>
    <row r="21" spans="1:1" x14ac:dyDescent="0.3">
      <c r="A21" s="3" t="s">
        <v>380</v>
      </c>
    </row>
    <row r="22" spans="1:1" x14ac:dyDescent="0.3">
      <c r="A22" s="3" t="s">
        <v>142</v>
      </c>
    </row>
    <row r="23" spans="1:1" x14ac:dyDescent="0.3">
      <c r="A23" s="3" t="s">
        <v>143</v>
      </c>
    </row>
    <row r="24" spans="1:1" x14ac:dyDescent="0.3">
      <c r="A24" s="3" t="s">
        <v>381</v>
      </c>
    </row>
    <row r="25" spans="1:1" x14ac:dyDescent="0.3">
      <c r="A25" s="3" t="s">
        <v>144</v>
      </c>
    </row>
    <row r="26" spans="1:1" x14ac:dyDescent="0.3">
      <c r="A26" s="3" t="s">
        <v>145</v>
      </c>
    </row>
    <row r="27" spans="1:1" x14ac:dyDescent="0.3">
      <c r="A27" s="3" t="s">
        <v>146</v>
      </c>
    </row>
    <row r="28" spans="1:1" x14ac:dyDescent="0.3">
      <c r="A28" s="3" t="s">
        <v>147</v>
      </c>
    </row>
    <row r="29" spans="1:1" x14ac:dyDescent="0.3">
      <c r="A29" s="3" t="s">
        <v>148</v>
      </c>
    </row>
    <row r="30" spans="1:1" x14ac:dyDescent="0.3">
      <c r="A30" s="3" t="s">
        <v>149</v>
      </c>
    </row>
    <row r="31" spans="1:1" x14ac:dyDescent="0.3">
      <c r="A31" s="3" t="s">
        <v>382</v>
      </c>
    </row>
    <row r="32" spans="1:1" x14ac:dyDescent="0.3">
      <c r="A32" s="3" t="s">
        <v>150</v>
      </c>
    </row>
    <row r="33" spans="1:1" x14ac:dyDescent="0.3">
      <c r="A33" s="3" t="s">
        <v>151</v>
      </c>
    </row>
    <row r="34" spans="1:1" x14ac:dyDescent="0.3">
      <c r="A34" s="3" t="s">
        <v>152</v>
      </c>
    </row>
    <row r="35" spans="1:1" x14ac:dyDescent="0.3">
      <c r="A35" s="3" t="s">
        <v>153</v>
      </c>
    </row>
    <row r="36" spans="1:1" x14ac:dyDescent="0.3">
      <c r="A36" s="3" t="s">
        <v>154</v>
      </c>
    </row>
    <row r="37" spans="1:1" x14ac:dyDescent="0.3">
      <c r="A37" s="3" t="s">
        <v>383</v>
      </c>
    </row>
    <row r="38" spans="1:1" x14ac:dyDescent="0.3">
      <c r="A38" s="3" t="s">
        <v>384</v>
      </c>
    </row>
    <row r="39" spans="1:1" x14ac:dyDescent="0.3">
      <c r="A39" s="3" t="s">
        <v>155</v>
      </c>
    </row>
    <row r="40" spans="1:1" x14ac:dyDescent="0.3">
      <c r="A40" s="3" t="s">
        <v>156</v>
      </c>
    </row>
    <row r="41" spans="1:1" x14ac:dyDescent="0.3">
      <c r="A41" s="3" t="s">
        <v>385</v>
      </c>
    </row>
    <row r="42" spans="1:1" x14ac:dyDescent="0.3">
      <c r="A42" s="3" t="s">
        <v>157</v>
      </c>
    </row>
    <row r="43" spans="1:1" x14ac:dyDescent="0.3">
      <c r="A43" s="3" t="s">
        <v>386</v>
      </c>
    </row>
    <row r="44" spans="1:1" x14ac:dyDescent="0.3">
      <c r="A44" s="3" t="s">
        <v>158</v>
      </c>
    </row>
    <row r="45" spans="1:1" x14ac:dyDescent="0.3">
      <c r="A45" s="3" t="s">
        <v>159</v>
      </c>
    </row>
    <row r="46" spans="1:1" x14ac:dyDescent="0.3">
      <c r="A46" s="3" t="s">
        <v>160</v>
      </c>
    </row>
    <row r="47" spans="1:1" x14ac:dyDescent="0.3">
      <c r="A47" s="3" t="s">
        <v>161</v>
      </c>
    </row>
    <row r="48" spans="1:1" x14ac:dyDescent="0.3">
      <c r="A48" s="3" t="s">
        <v>162</v>
      </c>
    </row>
    <row r="49" spans="1:1" x14ac:dyDescent="0.3">
      <c r="A49" s="3" t="s">
        <v>163</v>
      </c>
    </row>
    <row r="50" spans="1:1" x14ac:dyDescent="0.3">
      <c r="A50" s="3" t="s">
        <v>164</v>
      </c>
    </row>
    <row r="51" spans="1:1" x14ac:dyDescent="0.3">
      <c r="A51" s="3" t="s">
        <v>165</v>
      </c>
    </row>
    <row r="52" spans="1:1" x14ac:dyDescent="0.3">
      <c r="A52" s="3" t="s">
        <v>166</v>
      </c>
    </row>
    <row r="53" spans="1:1" x14ac:dyDescent="0.3">
      <c r="A53" s="3" t="s">
        <v>387</v>
      </c>
    </row>
    <row r="54" spans="1:1" x14ac:dyDescent="0.3">
      <c r="A54" s="3" t="s">
        <v>167</v>
      </c>
    </row>
    <row r="55" spans="1:1" x14ac:dyDescent="0.3">
      <c r="A55" s="3" t="s">
        <v>168</v>
      </c>
    </row>
    <row r="56" spans="1:1" x14ac:dyDescent="0.3">
      <c r="A56" s="3" t="s">
        <v>169</v>
      </c>
    </row>
    <row r="57" spans="1:1" x14ac:dyDescent="0.3">
      <c r="A57" s="3" t="s">
        <v>388</v>
      </c>
    </row>
    <row r="58" spans="1:1" x14ac:dyDescent="0.3">
      <c r="A58" s="3" t="s">
        <v>389</v>
      </c>
    </row>
    <row r="59" spans="1:1" x14ac:dyDescent="0.3">
      <c r="A59" s="3" t="s">
        <v>170</v>
      </c>
    </row>
    <row r="60" spans="1:1" x14ac:dyDescent="0.3">
      <c r="A60" s="3" t="s">
        <v>390</v>
      </c>
    </row>
    <row r="61" spans="1:1" x14ac:dyDescent="0.3">
      <c r="A61" s="3" t="s">
        <v>171</v>
      </c>
    </row>
    <row r="62" spans="1:1" x14ac:dyDescent="0.3">
      <c r="A62" s="3" t="s">
        <v>391</v>
      </c>
    </row>
    <row r="63" spans="1:1" x14ac:dyDescent="0.3">
      <c r="A63" s="3" t="s">
        <v>172</v>
      </c>
    </row>
    <row r="64" spans="1:1" x14ac:dyDescent="0.3">
      <c r="A64" s="3" t="s">
        <v>173</v>
      </c>
    </row>
    <row r="65" spans="1:1" x14ac:dyDescent="0.3">
      <c r="A65" s="3" t="s">
        <v>392</v>
      </c>
    </row>
    <row r="66" spans="1:1" x14ac:dyDescent="0.3">
      <c r="A66" s="3" t="s">
        <v>174</v>
      </c>
    </row>
    <row r="67" spans="1:1" x14ac:dyDescent="0.3">
      <c r="A67" s="3" t="s">
        <v>175</v>
      </c>
    </row>
    <row r="68" spans="1:1" x14ac:dyDescent="0.3">
      <c r="A68" s="3" t="s">
        <v>176</v>
      </c>
    </row>
    <row r="69" spans="1:1" x14ac:dyDescent="0.3">
      <c r="A69" s="3" t="s">
        <v>393</v>
      </c>
    </row>
    <row r="70" spans="1:1" x14ac:dyDescent="0.3">
      <c r="A70" s="3" t="s">
        <v>177</v>
      </c>
    </row>
    <row r="71" spans="1:1" x14ac:dyDescent="0.3">
      <c r="A71" s="3" t="s">
        <v>178</v>
      </c>
    </row>
    <row r="72" spans="1:1" x14ac:dyDescent="0.3">
      <c r="A72" s="3" t="s">
        <v>179</v>
      </c>
    </row>
    <row r="73" spans="1:1" x14ac:dyDescent="0.3">
      <c r="A73" s="3" t="s">
        <v>180</v>
      </c>
    </row>
    <row r="74" spans="1:1" x14ac:dyDescent="0.3">
      <c r="A74" s="3" t="s">
        <v>181</v>
      </c>
    </row>
    <row r="75" spans="1:1" x14ac:dyDescent="0.3">
      <c r="A75" s="3" t="s">
        <v>182</v>
      </c>
    </row>
    <row r="76" spans="1:1" x14ac:dyDescent="0.3">
      <c r="A76" s="3" t="s">
        <v>183</v>
      </c>
    </row>
    <row r="77" spans="1:1" x14ac:dyDescent="0.3">
      <c r="A77" s="3" t="s">
        <v>184</v>
      </c>
    </row>
    <row r="78" spans="1:1" x14ac:dyDescent="0.3">
      <c r="A78" s="3" t="s">
        <v>185</v>
      </c>
    </row>
    <row r="79" spans="1:1" x14ac:dyDescent="0.3">
      <c r="A79" s="3" t="s">
        <v>186</v>
      </c>
    </row>
    <row r="80" spans="1:1" x14ac:dyDescent="0.3">
      <c r="A80" s="3" t="s">
        <v>394</v>
      </c>
    </row>
    <row r="81" spans="1:1" x14ac:dyDescent="0.3">
      <c r="A81" s="3" t="s">
        <v>395</v>
      </c>
    </row>
    <row r="82" spans="1:1" x14ac:dyDescent="0.3">
      <c r="A82" s="3" t="s">
        <v>187</v>
      </c>
    </row>
    <row r="83" spans="1:1" x14ac:dyDescent="0.3">
      <c r="A83" s="3" t="s">
        <v>188</v>
      </c>
    </row>
    <row r="84" spans="1:1" x14ac:dyDescent="0.3">
      <c r="A84" s="3" t="s">
        <v>189</v>
      </c>
    </row>
    <row r="85" spans="1:1" x14ac:dyDescent="0.3">
      <c r="A85" s="3" t="s">
        <v>190</v>
      </c>
    </row>
    <row r="86" spans="1:1" x14ac:dyDescent="0.3">
      <c r="A86" s="3" t="s">
        <v>396</v>
      </c>
    </row>
    <row r="87" spans="1:1" x14ac:dyDescent="0.3">
      <c r="A87" s="3" t="s">
        <v>191</v>
      </c>
    </row>
    <row r="88" spans="1:1" x14ac:dyDescent="0.3">
      <c r="A88" s="3" t="s">
        <v>192</v>
      </c>
    </row>
    <row r="89" spans="1:1" x14ac:dyDescent="0.3">
      <c r="A89" s="3" t="s">
        <v>397</v>
      </c>
    </row>
    <row r="90" spans="1:1" x14ac:dyDescent="0.3">
      <c r="A90" s="3" t="s">
        <v>193</v>
      </c>
    </row>
    <row r="91" spans="1:1" x14ac:dyDescent="0.3">
      <c r="A91" s="3" t="s">
        <v>398</v>
      </c>
    </row>
    <row r="92" spans="1:1" x14ac:dyDescent="0.3">
      <c r="A92" s="3" t="s">
        <v>399</v>
      </c>
    </row>
    <row r="93" spans="1:1" x14ac:dyDescent="0.3">
      <c r="A93" s="3" t="s">
        <v>194</v>
      </c>
    </row>
    <row r="94" spans="1:1" x14ac:dyDescent="0.3">
      <c r="A94" s="3" t="s">
        <v>195</v>
      </c>
    </row>
    <row r="95" spans="1:1" x14ac:dyDescent="0.3">
      <c r="A95" s="3" t="s">
        <v>196</v>
      </c>
    </row>
    <row r="96" spans="1:1" x14ac:dyDescent="0.3">
      <c r="A96" s="3" t="s">
        <v>197</v>
      </c>
    </row>
    <row r="97" spans="1:1" x14ac:dyDescent="0.3">
      <c r="A97" s="3" t="s">
        <v>400</v>
      </c>
    </row>
    <row r="98" spans="1:1" x14ac:dyDescent="0.3">
      <c r="A98" s="3" t="s">
        <v>198</v>
      </c>
    </row>
    <row r="99" spans="1:1" x14ac:dyDescent="0.3">
      <c r="A99" s="3" t="s">
        <v>199</v>
      </c>
    </row>
    <row r="100" spans="1:1" x14ac:dyDescent="0.3">
      <c r="A100" s="3" t="s">
        <v>200</v>
      </c>
    </row>
    <row r="101" spans="1:1" x14ac:dyDescent="0.3">
      <c r="A101" s="3" t="s">
        <v>201</v>
      </c>
    </row>
    <row r="102" spans="1:1" x14ac:dyDescent="0.3">
      <c r="A102" s="3" t="s">
        <v>202</v>
      </c>
    </row>
    <row r="103" spans="1:1" x14ac:dyDescent="0.3">
      <c r="A103" s="3" t="s">
        <v>203</v>
      </c>
    </row>
    <row r="104" spans="1:1" x14ac:dyDescent="0.3">
      <c r="A104" s="3" t="s">
        <v>204</v>
      </c>
    </row>
    <row r="105" spans="1:1" x14ac:dyDescent="0.3">
      <c r="A105" s="3" t="s">
        <v>205</v>
      </c>
    </row>
    <row r="106" spans="1:1" x14ac:dyDescent="0.3">
      <c r="A106" s="3" t="s">
        <v>206</v>
      </c>
    </row>
    <row r="107" spans="1:1" x14ac:dyDescent="0.3">
      <c r="A107" s="3" t="s">
        <v>207</v>
      </c>
    </row>
    <row r="108" spans="1:1" x14ac:dyDescent="0.3">
      <c r="A108" s="3" t="s">
        <v>208</v>
      </c>
    </row>
    <row r="109" spans="1:1" x14ac:dyDescent="0.3">
      <c r="A109" s="3" t="s">
        <v>209</v>
      </c>
    </row>
    <row r="110" spans="1:1" x14ac:dyDescent="0.3">
      <c r="A110" s="3" t="s">
        <v>401</v>
      </c>
    </row>
    <row r="111" spans="1:1" x14ac:dyDescent="0.3">
      <c r="A111" s="3" t="s">
        <v>210</v>
      </c>
    </row>
    <row r="112" spans="1:1" x14ac:dyDescent="0.3">
      <c r="A112" s="3" t="s">
        <v>211</v>
      </c>
    </row>
    <row r="113" spans="1:1" x14ac:dyDescent="0.3">
      <c r="A113" s="3" t="s">
        <v>402</v>
      </c>
    </row>
    <row r="114" spans="1:1" x14ac:dyDescent="0.3">
      <c r="A114" s="3" t="s">
        <v>212</v>
      </c>
    </row>
    <row r="115" spans="1:1" x14ac:dyDescent="0.3">
      <c r="A115" s="3" t="s">
        <v>213</v>
      </c>
    </row>
    <row r="116" spans="1:1" x14ac:dyDescent="0.3">
      <c r="A116" s="3" t="s">
        <v>125</v>
      </c>
    </row>
    <row r="117" spans="1:1" x14ac:dyDescent="0.3">
      <c r="A117" s="3" t="s">
        <v>214</v>
      </c>
    </row>
    <row r="118" spans="1:1" x14ac:dyDescent="0.3">
      <c r="A118" s="3" t="s">
        <v>403</v>
      </c>
    </row>
    <row r="119" spans="1:1" x14ac:dyDescent="0.3">
      <c r="A119" s="3" t="s">
        <v>215</v>
      </c>
    </row>
    <row r="120" spans="1:1" x14ac:dyDescent="0.3">
      <c r="A120" s="3" t="s">
        <v>216</v>
      </c>
    </row>
    <row r="121" spans="1:1" x14ac:dyDescent="0.3">
      <c r="A121" s="3" t="s">
        <v>217</v>
      </c>
    </row>
    <row r="122" spans="1:1" x14ac:dyDescent="0.3">
      <c r="A122" s="3" t="s">
        <v>218</v>
      </c>
    </row>
    <row r="123" spans="1:1" x14ac:dyDescent="0.3">
      <c r="A123" s="3" t="s">
        <v>219</v>
      </c>
    </row>
    <row r="124" spans="1:1" x14ac:dyDescent="0.3">
      <c r="A124" s="3" t="s">
        <v>220</v>
      </c>
    </row>
    <row r="125" spans="1:1" x14ac:dyDescent="0.3">
      <c r="A125" s="3" t="s">
        <v>404</v>
      </c>
    </row>
    <row r="126" spans="1:1" x14ac:dyDescent="0.3">
      <c r="A126" s="3" t="s">
        <v>221</v>
      </c>
    </row>
    <row r="127" spans="1:1" x14ac:dyDescent="0.3">
      <c r="A127" s="3" t="s">
        <v>405</v>
      </c>
    </row>
    <row r="128" spans="1:1" x14ac:dyDescent="0.3">
      <c r="A128" s="3" t="s">
        <v>222</v>
      </c>
    </row>
    <row r="129" spans="1:1" x14ac:dyDescent="0.3">
      <c r="A129" s="3" t="s">
        <v>406</v>
      </c>
    </row>
    <row r="130" spans="1:1" x14ac:dyDescent="0.3">
      <c r="A130" s="3" t="s">
        <v>223</v>
      </c>
    </row>
    <row r="131" spans="1:1" x14ac:dyDescent="0.3">
      <c r="A131" s="3" t="s">
        <v>407</v>
      </c>
    </row>
    <row r="132" spans="1:1" x14ac:dyDescent="0.3">
      <c r="A132" s="3" t="s">
        <v>224</v>
      </c>
    </row>
    <row r="133" spans="1:1" x14ac:dyDescent="0.3">
      <c r="A133" s="3" t="s">
        <v>225</v>
      </c>
    </row>
    <row r="134" spans="1:1" x14ac:dyDescent="0.3">
      <c r="A134" s="3" t="s">
        <v>408</v>
      </c>
    </row>
    <row r="135" spans="1:1" x14ac:dyDescent="0.3">
      <c r="A135" s="3" t="s">
        <v>226</v>
      </c>
    </row>
    <row r="136" spans="1:1" x14ac:dyDescent="0.3">
      <c r="A136" s="3" t="s">
        <v>409</v>
      </c>
    </row>
    <row r="137" spans="1:1" x14ac:dyDescent="0.3">
      <c r="A137" s="3" t="s">
        <v>410</v>
      </c>
    </row>
    <row r="138" spans="1:1" x14ac:dyDescent="0.3">
      <c r="A138" s="3" t="s">
        <v>411</v>
      </c>
    </row>
    <row r="139" spans="1:1" x14ac:dyDescent="0.3">
      <c r="A139" s="3" t="s">
        <v>227</v>
      </c>
    </row>
    <row r="140" spans="1:1" x14ac:dyDescent="0.3">
      <c r="A140" s="3" t="s">
        <v>228</v>
      </c>
    </row>
    <row r="141" spans="1:1" x14ac:dyDescent="0.3">
      <c r="A141" s="3" t="s">
        <v>412</v>
      </c>
    </row>
    <row r="142" spans="1:1" x14ac:dyDescent="0.3">
      <c r="A142" s="3" t="s">
        <v>229</v>
      </c>
    </row>
    <row r="143" spans="1:1" x14ac:dyDescent="0.3">
      <c r="A143" s="3" t="s">
        <v>230</v>
      </c>
    </row>
    <row r="144" spans="1:1" x14ac:dyDescent="0.3">
      <c r="A144" s="3" t="s">
        <v>231</v>
      </c>
    </row>
    <row r="145" spans="1:1" x14ac:dyDescent="0.3">
      <c r="A145" s="3" t="s">
        <v>232</v>
      </c>
    </row>
    <row r="146" spans="1:1" x14ac:dyDescent="0.3">
      <c r="A146" s="3" t="s">
        <v>233</v>
      </c>
    </row>
    <row r="147" spans="1:1" x14ac:dyDescent="0.3">
      <c r="A147" s="3" t="s">
        <v>234</v>
      </c>
    </row>
    <row r="148" spans="1:1" x14ac:dyDescent="0.3">
      <c r="A148" s="3" t="s">
        <v>235</v>
      </c>
    </row>
    <row r="149" spans="1:1" x14ac:dyDescent="0.3">
      <c r="A149" s="3" t="s">
        <v>236</v>
      </c>
    </row>
    <row r="150" spans="1:1" x14ac:dyDescent="0.3">
      <c r="A150" s="3" t="s">
        <v>413</v>
      </c>
    </row>
    <row r="151" spans="1:1" x14ac:dyDescent="0.3">
      <c r="A151" s="3" t="s">
        <v>414</v>
      </c>
    </row>
    <row r="152" spans="1:1" x14ac:dyDescent="0.3">
      <c r="A152" s="3" t="s">
        <v>237</v>
      </c>
    </row>
    <row r="153" spans="1:1" x14ac:dyDescent="0.3">
      <c r="A153" s="3" t="s">
        <v>238</v>
      </c>
    </row>
    <row r="154" spans="1:1" x14ac:dyDescent="0.3">
      <c r="A154" s="3" t="s">
        <v>239</v>
      </c>
    </row>
    <row r="155" spans="1:1" x14ac:dyDescent="0.3">
      <c r="A155" s="3" t="s">
        <v>240</v>
      </c>
    </row>
    <row r="156" spans="1:1" x14ac:dyDescent="0.3">
      <c r="A156" s="3" t="s">
        <v>241</v>
      </c>
    </row>
    <row r="157" spans="1:1" x14ac:dyDescent="0.3">
      <c r="A157" s="3" t="s">
        <v>242</v>
      </c>
    </row>
    <row r="158" spans="1:1" x14ac:dyDescent="0.3">
      <c r="A158" s="3" t="s">
        <v>243</v>
      </c>
    </row>
    <row r="159" spans="1:1" x14ac:dyDescent="0.3">
      <c r="A159" s="3" t="s">
        <v>244</v>
      </c>
    </row>
    <row r="160" spans="1:1" x14ac:dyDescent="0.3">
      <c r="A160" s="3" t="s">
        <v>245</v>
      </c>
    </row>
    <row r="161" spans="1:1" x14ac:dyDescent="0.3">
      <c r="A161" s="3" t="s">
        <v>246</v>
      </c>
    </row>
    <row r="162" spans="1:1" x14ac:dyDescent="0.3">
      <c r="A162" s="3" t="s">
        <v>247</v>
      </c>
    </row>
    <row r="163" spans="1:1" x14ac:dyDescent="0.3">
      <c r="A163" s="3" t="s">
        <v>248</v>
      </c>
    </row>
    <row r="164" spans="1:1" x14ac:dyDescent="0.3">
      <c r="A164" s="3" t="s">
        <v>249</v>
      </c>
    </row>
    <row r="165" spans="1:1" x14ac:dyDescent="0.3">
      <c r="A165" s="3" t="s">
        <v>415</v>
      </c>
    </row>
    <row r="166" spans="1:1" x14ac:dyDescent="0.3">
      <c r="A166" s="3" t="s">
        <v>416</v>
      </c>
    </row>
    <row r="167" spans="1:1" x14ac:dyDescent="0.3">
      <c r="A167" s="3" t="s">
        <v>250</v>
      </c>
    </row>
    <row r="168" spans="1:1" x14ac:dyDescent="0.3">
      <c r="A168" s="3" t="s">
        <v>251</v>
      </c>
    </row>
    <row r="169" spans="1:1" x14ac:dyDescent="0.3">
      <c r="A169" s="3" t="s">
        <v>252</v>
      </c>
    </row>
    <row r="170" spans="1:1" x14ac:dyDescent="0.3">
      <c r="A170" s="3" t="s">
        <v>253</v>
      </c>
    </row>
    <row r="171" spans="1:1" x14ac:dyDescent="0.3">
      <c r="A171" s="3" t="s">
        <v>254</v>
      </c>
    </row>
    <row r="172" spans="1:1" x14ac:dyDescent="0.3">
      <c r="A172" s="3" t="s">
        <v>255</v>
      </c>
    </row>
    <row r="173" spans="1:1" x14ac:dyDescent="0.3">
      <c r="A173" s="3" t="s">
        <v>256</v>
      </c>
    </row>
    <row r="174" spans="1:1" x14ac:dyDescent="0.3">
      <c r="A174" s="3" t="s">
        <v>257</v>
      </c>
    </row>
    <row r="175" spans="1:1" x14ac:dyDescent="0.3">
      <c r="A175" s="3" t="s">
        <v>258</v>
      </c>
    </row>
    <row r="176" spans="1:1" x14ac:dyDescent="0.3">
      <c r="A176" s="3" t="s">
        <v>417</v>
      </c>
    </row>
    <row r="177" spans="1:1" x14ac:dyDescent="0.3">
      <c r="A177" s="3" t="s">
        <v>259</v>
      </c>
    </row>
    <row r="178" spans="1:1" x14ac:dyDescent="0.3">
      <c r="A178" s="3" t="s">
        <v>260</v>
      </c>
    </row>
    <row r="179" spans="1:1" x14ac:dyDescent="0.3">
      <c r="A179" s="3" t="s">
        <v>261</v>
      </c>
    </row>
    <row r="180" spans="1:1" x14ac:dyDescent="0.3">
      <c r="A180" s="3" t="s">
        <v>262</v>
      </c>
    </row>
    <row r="181" spans="1:1" x14ac:dyDescent="0.3">
      <c r="A181" s="3" t="s">
        <v>263</v>
      </c>
    </row>
    <row r="182" spans="1:1" x14ac:dyDescent="0.3">
      <c r="A182" s="3" t="s">
        <v>264</v>
      </c>
    </row>
    <row r="183" spans="1:1" x14ac:dyDescent="0.3">
      <c r="A183" s="3" t="s">
        <v>265</v>
      </c>
    </row>
    <row r="184" spans="1:1" x14ac:dyDescent="0.3">
      <c r="A184" s="3" t="s">
        <v>266</v>
      </c>
    </row>
    <row r="185" spans="1:1" x14ac:dyDescent="0.3">
      <c r="A185" s="3" t="s">
        <v>267</v>
      </c>
    </row>
    <row r="186" spans="1:1" x14ac:dyDescent="0.3">
      <c r="A186" s="3" t="s">
        <v>268</v>
      </c>
    </row>
    <row r="187" spans="1:1" x14ac:dyDescent="0.3">
      <c r="A187" s="3" t="s">
        <v>269</v>
      </c>
    </row>
    <row r="188" spans="1:1" x14ac:dyDescent="0.3">
      <c r="A188" s="3" t="s">
        <v>270</v>
      </c>
    </row>
    <row r="189" spans="1:1" x14ac:dyDescent="0.3">
      <c r="A189" s="3" t="s">
        <v>271</v>
      </c>
    </row>
    <row r="190" spans="1:1" x14ac:dyDescent="0.3">
      <c r="A190" s="3" t="s">
        <v>272</v>
      </c>
    </row>
    <row r="191" spans="1:1" x14ac:dyDescent="0.3">
      <c r="A191" s="3" t="s">
        <v>418</v>
      </c>
    </row>
    <row r="192" spans="1:1" x14ac:dyDescent="0.3">
      <c r="A192" s="3" t="s">
        <v>273</v>
      </c>
    </row>
    <row r="193" spans="1:1" x14ac:dyDescent="0.3">
      <c r="A193" s="3" t="s">
        <v>274</v>
      </c>
    </row>
    <row r="194" spans="1:1" x14ac:dyDescent="0.3">
      <c r="A194" s="3" t="s">
        <v>419</v>
      </c>
    </row>
    <row r="195" spans="1:1" x14ac:dyDescent="0.3">
      <c r="A195" s="3" t="s">
        <v>275</v>
      </c>
    </row>
    <row r="196" spans="1:1" x14ac:dyDescent="0.3">
      <c r="A196" s="3" t="s">
        <v>276</v>
      </c>
    </row>
    <row r="197" spans="1:1" x14ac:dyDescent="0.3">
      <c r="A197" s="3" t="s">
        <v>277</v>
      </c>
    </row>
    <row r="198" spans="1:1" x14ac:dyDescent="0.3">
      <c r="A198" s="3" t="s">
        <v>420</v>
      </c>
    </row>
    <row r="199" spans="1:1" x14ac:dyDescent="0.3">
      <c r="A199" s="3" t="s">
        <v>278</v>
      </c>
    </row>
    <row r="200" spans="1:1" x14ac:dyDescent="0.3">
      <c r="A200" s="3" t="s">
        <v>279</v>
      </c>
    </row>
    <row r="201" spans="1:1" x14ac:dyDescent="0.3">
      <c r="A201" s="3" t="s">
        <v>280</v>
      </c>
    </row>
    <row r="202" spans="1:1" x14ac:dyDescent="0.3">
      <c r="A202" s="3" t="s">
        <v>281</v>
      </c>
    </row>
    <row r="203" spans="1:1" x14ac:dyDescent="0.3">
      <c r="A203" s="3" t="s">
        <v>421</v>
      </c>
    </row>
    <row r="204" spans="1:1" x14ac:dyDescent="0.3">
      <c r="A204" s="3" t="s">
        <v>282</v>
      </c>
    </row>
    <row r="205" spans="1:1" x14ac:dyDescent="0.3">
      <c r="A205" s="3" t="s">
        <v>422</v>
      </c>
    </row>
    <row r="206" spans="1:1" x14ac:dyDescent="0.3">
      <c r="A206" s="3" t="s">
        <v>283</v>
      </c>
    </row>
    <row r="207" spans="1:1" x14ac:dyDescent="0.3">
      <c r="A207" s="3" t="s">
        <v>423</v>
      </c>
    </row>
    <row r="208" spans="1:1" x14ac:dyDescent="0.3">
      <c r="A208" s="3" t="s">
        <v>424</v>
      </c>
    </row>
    <row r="209" spans="1:1" x14ac:dyDescent="0.3">
      <c r="A209" s="3" t="s">
        <v>284</v>
      </c>
    </row>
    <row r="210" spans="1:1" x14ac:dyDescent="0.3">
      <c r="A210" s="3" t="s">
        <v>285</v>
      </c>
    </row>
    <row r="211" spans="1:1" x14ac:dyDescent="0.3">
      <c r="A211" s="3" t="s">
        <v>425</v>
      </c>
    </row>
    <row r="212" spans="1:1" x14ac:dyDescent="0.3">
      <c r="A212" s="3" t="s">
        <v>286</v>
      </c>
    </row>
    <row r="213" spans="1:1" x14ac:dyDescent="0.3">
      <c r="A213" s="3" t="s">
        <v>287</v>
      </c>
    </row>
    <row r="214" spans="1:1" x14ac:dyDescent="0.3">
      <c r="A214" s="3" t="s">
        <v>288</v>
      </c>
    </row>
    <row r="215" spans="1:1" x14ac:dyDescent="0.3">
      <c r="A215" s="3" t="s">
        <v>289</v>
      </c>
    </row>
    <row r="216" spans="1:1" x14ac:dyDescent="0.3">
      <c r="A216" s="3" t="s">
        <v>290</v>
      </c>
    </row>
    <row r="217" spans="1:1" x14ac:dyDescent="0.3">
      <c r="A217" s="3" t="s">
        <v>291</v>
      </c>
    </row>
    <row r="218" spans="1:1" x14ac:dyDescent="0.3">
      <c r="A218" s="3" t="s">
        <v>292</v>
      </c>
    </row>
    <row r="219" spans="1:1" x14ac:dyDescent="0.3">
      <c r="A219" s="3" t="s">
        <v>293</v>
      </c>
    </row>
    <row r="220" spans="1:1" x14ac:dyDescent="0.3">
      <c r="A220" s="3" t="s">
        <v>294</v>
      </c>
    </row>
    <row r="221" spans="1:1" x14ac:dyDescent="0.3">
      <c r="A221" s="3" t="s">
        <v>295</v>
      </c>
    </row>
    <row r="222" spans="1:1" x14ac:dyDescent="0.3">
      <c r="A222" s="3" t="s">
        <v>296</v>
      </c>
    </row>
    <row r="223" spans="1:1" x14ac:dyDescent="0.3">
      <c r="A223" s="3" t="s">
        <v>426</v>
      </c>
    </row>
    <row r="224" spans="1:1" x14ac:dyDescent="0.3">
      <c r="A224" s="3" t="s">
        <v>297</v>
      </c>
    </row>
    <row r="225" spans="1:1" x14ac:dyDescent="0.3">
      <c r="A225" s="3" t="s">
        <v>298</v>
      </c>
    </row>
    <row r="226" spans="1:1" x14ac:dyDescent="0.3">
      <c r="A226" s="3" t="s">
        <v>299</v>
      </c>
    </row>
    <row r="227" spans="1:1" x14ac:dyDescent="0.3">
      <c r="A227" s="3" t="s">
        <v>300</v>
      </c>
    </row>
    <row r="228" spans="1:1" x14ac:dyDescent="0.3">
      <c r="A228" s="3" t="s">
        <v>301</v>
      </c>
    </row>
    <row r="229" spans="1:1" x14ac:dyDescent="0.3">
      <c r="A229" s="3" t="s">
        <v>427</v>
      </c>
    </row>
    <row r="230" spans="1:1" x14ac:dyDescent="0.3">
      <c r="A230" s="3" t="s">
        <v>302</v>
      </c>
    </row>
    <row r="231" spans="1:1" x14ac:dyDescent="0.3">
      <c r="A231" s="3" t="s">
        <v>303</v>
      </c>
    </row>
    <row r="232" spans="1:1" x14ac:dyDescent="0.3">
      <c r="A232" s="3" t="s">
        <v>428</v>
      </c>
    </row>
    <row r="233" spans="1:1" x14ac:dyDescent="0.3">
      <c r="A233" s="3" t="s">
        <v>304</v>
      </c>
    </row>
    <row r="234" spans="1:1" x14ac:dyDescent="0.3">
      <c r="A234" s="3" t="s">
        <v>305</v>
      </c>
    </row>
    <row r="235" spans="1:1" x14ac:dyDescent="0.3">
      <c r="A235" s="3" t="s">
        <v>306</v>
      </c>
    </row>
    <row r="236" spans="1:1" x14ac:dyDescent="0.3">
      <c r="A236" s="3" t="s">
        <v>429</v>
      </c>
    </row>
    <row r="237" spans="1:1" x14ac:dyDescent="0.3">
      <c r="A237" s="3" t="s">
        <v>307</v>
      </c>
    </row>
    <row r="238" spans="1:1" x14ac:dyDescent="0.3">
      <c r="A238" s="3" t="s">
        <v>308</v>
      </c>
    </row>
    <row r="239" spans="1:1" x14ac:dyDescent="0.3">
      <c r="A239" s="3" t="s">
        <v>309</v>
      </c>
    </row>
    <row r="240" spans="1:1" x14ac:dyDescent="0.3">
      <c r="A240" s="3" t="s">
        <v>430</v>
      </c>
    </row>
    <row r="241" spans="1:1" x14ac:dyDescent="0.3">
      <c r="A241" s="3" t="s">
        <v>431</v>
      </c>
    </row>
    <row r="242" spans="1:1" x14ac:dyDescent="0.3">
      <c r="A242" s="3" t="s">
        <v>310</v>
      </c>
    </row>
    <row r="243" spans="1:1" x14ac:dyDescent="0.3">
      <c r="A243" s="3" t="s">
        <v>432</v>
      </c>
    </row>
    <row r="244" spans="1:1" x14ac:dyDescent="0.3">
      <c r="A244" s="3" t="s">
        <v>311</v>
      </c>
    </row>
    <row r="245" spans="1:1" x14ac:dyDescent="0.3">
      <c r="A245" s="3" t="s">
        <v>312</v>
      </c>
    </row>
    <row r="246" spans="1:1" x14ac:dyDescent="0.3">
      <c r="A246" s="3" t="s">
        <v>313</v>
      </c>
    </row>
    <row r="247" spans="1:1" x14ac:dyDescent="0.3">
      <c r="A247" s="3" t="s">
        <v>314</v>
      </c>
    </row>
    <row r="248" spans="1:1" x14ac:dyDescent="0.3">
      <c r="A248" s="3" t="s">
        <v>433</v>
      </c>
    </row>
    <row r="249" spans="1:1" x14ac:dyDescent="0.3">
      <c r="A249" s="3" t="s">
        <v>315</v>
      </c>
    </row>
    <row r="250" spans="1:1" x14ac:dyDescent="0.3">
      <c r="A250" s="3" t="s">
        <v>434</v>
      </c>
    </row>
    <row r="251" spans="1:1" x14ac:dyDescent="0.3">
      <c r="A251" s="3" t="s">
        <v>316</v>
      </c>
    </row>
    <row r="252" spans="1:1" x14ac:dyDescent="0.3">
      <c r="A252" s="3" t="s">
        <v>321</v>
      </c>
    </row>
    <row r="253" spans="1:1" x14ac:dyDescent="0.3">
      <c r="A253" s="3" t="s">
        <v>317</v>
      </c>
    </row>
    <row r="254" spans="1:1" x14ac:dyDescent="0.3">
      <c r="A254" s="3" t="s">
        <v>318</v>
      </c>
    </row>
    <row r="255" spans="1:1" x14ac:dyDescent="0.3">
      <c r="A255" s="3" t="s">
        <v>319</v>
      </c>
    </row>
    <row r="256" spans="1:1" x14ac:dyDescent="0.3">
      <c r="A256" s="3" t="s">
        <v>320</v>
      </c>
    </row>
    <row r="257" spans="1:1" x14ac:dyDescent="0.3">
      <c r="A257" s="3" t="s">
        <v>322</v>
      </c>
    </row>
    <row r="258" spans="1:1" x14ac:dyDescent="0.3">
      <c r="A258" s="3" t="s">
        <v>323</v>
      </c>
    </row>
    <row r="259" spans="1:1" x14ac:dyDescent="0.3">
      <c r="A259" s="3" t="s">
        <v>324</v>
      </c>
    </row>
    <row r="260" spans="1:1" x14ac:dyDescent="0.3">
      <c r="A260" s="28" t="s">
        <v>74</v>
      </c>
    </row>
    <row r="261" spans="1:1" x14ac:dyDescent="0.3">
      <c r="A261" s="28" t="s">
        <v>75</v>
      </c>
    </row>
    <row r="262" spans="1:1" x14ac:dyDescent="0.3">
      <c r="A262" s="28" t="s">
        <v>76</v>
      </c>
    </row>
    <row r="263" spans="1:1" x14ac:dyDescent="0.3">
      <c r="A263" s="28" t="s">
        <v>77</v>
      </c>
    </row>
    <row r="264" spans="1:1" x14ac:dyDescent="0.3">
      <c r="A264" s="28" t="s">
        <v>78</v>
      </c>
    </row>
    <row r="265" spans="1:1" x14ac:dyDescent="0.3">
      <c r="A265" s="28" t="s">
        <v>79</v>
      </c>
    </row>
    <row r="266" spans="1:1" x14ac:dyDescent="0.3">
      <c r="A266" s="28" t="s">
        <v>80</v>
      </c>
    </row>
    <row r="267" spans="1:1" x14ac:dyDescent="0.3">
      <c r="A267" s="28" t="s">
        <v>81</v>
      </c>
    </row>
    <row r="268" spans="1:1" x14ac:dyDescent="0.3">
      <c r="A268" s="28" t="s">
        <v>82</v>
      </c>
    </row>
    <row r="269" spans="1:1" x14ac:dyDescent="0.3">
      <c r="A269" s="28" t="s">
        <v>83</v>
      </c>
    </row>
    <row r="270" spans="1:1" x14ac:dyDescent="0.3">
      <c r="A270" s="28" t="s">
        <v>84</v>
      </c>
    </row>
    <row r="271" spans="1:1" x14ac:dyDescent="0.3">
      <c r="A271" s="28" t="s">
        <v>85</v>
      </c>
    </row>
    <row r="272" spans="1:1" x14ac:dyDescent="0.3">
      <c r="A272" s="28" t="s">
        <v>86</v>
      </c>
    </row>
    <row r="273" spans="1:1" x14ac:dyDescent="0.3">
      <c r="A273" s="28" t="s">
        <v>87</v>
      </c>
    </row>
    <row r="274" spans="1:1" x14ac:dyDescent="0.3">
      <c r="A274" s="28" t="s">
        <v>88</v>
      </c>
    </row>
    <row r="275" spans="1:1" x14ac:dyDescent="0.3">
      <c r="A275" s="28" t="s">
        <v>89</v>
      </c>
    </row>
    <row r="276" spans="1:1" x14ac:dyDescent="0.3">
      <c r="A276" s="28" t="s">
        <v>90</v>
      </c>
    </row>
    <row r="277" spans="1:1" x14ac:dyDescent="0.3">
      <c r="A277" s="28" t="s">
        <v>91</v>
      </c>
    </row>
    <row r="278" spans="1:1" x14ac:dyDescent="0.3">
      <c r="A278" s="28" t="s">
        <v>92</v>
      </c>
    </row>
    <row r="279" spans="1:1" x14ac:dyDescent="0.3">
      <c r="A279" s="28" t="s">
        <v>93</v>
      </c>
    </row>
    <row r="280" spans="1:1" x14ac:dyDescent="0.3">
      <c r="A280" s="28" t="s">
        <v>94</v>
      </c>
    </row>
    <row r="281" spans="1:1" x14ac:dyDescent="0.3">
      <c r="A281" s="28" t="s">
        <v>95</v>
      </c>
    </row>
    <row r="282" spans="1:1" x14ac:dyDescent="0.3">
      <c r="A282" s="28" t="s">
        <v>96</v>
      </c>
    </row>
    <row r="283" spans="1:1" x14ac:dyDescent="0.3">
      <c r="A283" s="28" t="s">
        <v>97</v>
      </c>
    </row>
    <row r="284" spans="1:1" x14ac:dyDescent="0.3">
      <c r="A284" s="28" t="s">
        <v>98</v>
      </c>
    </row>
    <row r="285" spans="1:1" x14ac:dyDescent="0.3">
      <c r="A285" s="28" t="s">
        <v>99</v>
      </c>
    </row>
    <row r="286" spans="1:1" x14ac:dyDescent="0.3">
      <c r="A286" s="28" t="s">
        <v>100</v>
      </c>
    </row>
    <row r="287" spans="1:1" x14ac:dyDescent="0.3">
      <c r="A287" s="28" t="s">
        <v>101</v>
      </c>
    </row>
    <row r="288" spans="1:1" x14ac:dyDescent="0.3">
      <c r="A288" s="28" t="s">
        <v>102</v>
      </c>
    </row>
    <row r="289" spans="1:1" x14ac:dyDescent="0.3">
      <c r="A289" s="28" t="s">
        <v>103</v>
      </c>
    </row>
    <row r="290" spans="1:1" x14ac:dyDescent="0.3">
      <c r="A290" s="28" t="s">
        <v>104</v>
      </c>
    </row>
    <row r="291" spans="1:1" x14ac:dyDescent="0.3">
      <c r="A291" s="28" t="s">
        <v>105</v>
      </c>
    </row>
    <row r="292" spans="1:1" x14ac:dyDescent="0.3">
      <c r="A292" s="28" t="s">
        <v>106</v>
      </c>
    </row>
    <row r="293" spans="1:1" x14ac:dyDescent="0.3">
      <c r="A293" s="28" t="s">
        <v>107</v>
      </c>
    </row>
    <row r="294" spans="1:1" x14ac:dyDescent="0.3">
      <c r="A294" s="28" t="s">
        <v>108</v>
      </c>
    </row>
    <row r="295" spans="1:1" x14ac:dyDescent="0.3">
      <c r="A295" s="28" t="s">
        <v>109</v>
      </c>
    </row>
    <row r="296" spans="1:1" x14ac:dyDescent="0.3">
      <c r="A296" s="28" t="s">
        <v>110</v>
      </c>
    </row>
    <row r="297" spans="1:1" x14ac:dyDescent="0.3">
      <c r="A297" s="28" t="s">
        <v>111</v>
      </c>
    </row>
    <row r="298" spans="1:1" x14ac:dyDescent="0.3">
      <c r="A298" s="28" t="s">
        <v>112</v>
      </c>
    </row>
    <row r="299" spans="1:1" x14ac:dyDescent="0.3">
      <c r="A299" s="28" t="s">
        <v>113</v>
      </c>
    </row>
    <row r="300" spans="1:1" x14ac:dyDescent="0.3">
      <c r="A300" s="28" t="s">
        <v>114</v>
      </c>
    </row>
    <row r="301" spans="1:1" x14ac:dyDescent="0.3">
      <c r="A301" s="28" t="s">
        <v>115</v>
      </c>
    </row>
    <row r="302" spans="1:1" x14ac:dyDescent="0.3">
      <c r="A302" s="28" t="s">
        <v>116</v>
      </c>
    </row>
    <row r="303" spans="1:1" x14ac:dyDescent="0.3">
      <c r="A303" s="28" t="s">
        <v>117</v>
      </c>
    </row>
    <row r="304" spans="1:1" x14ac:dyDescent="0.3">
      <c r="A304" s="28" t="s">
        <v>118</v>
      </c>
    </row>
    <row r="305" spans="1:1" x14ac:dyDescent="0.3">
      <c r="A305" s="28" t="s">
        <v>119</v>
      </c>
    </row>
    <row r="306" spans="1:1" x14ac:dyDescent="0.3">
      <c r="A306" s="28" t="s">
        <v>120</v>
      </c>
    </row>
    <row r="307" spans="1:1" x14ac:dyDescent="0.3">
      <c r="A307" s="28" t="s">
        <v>121</v>
      </c>
    </row>
    <row r="308" spans="1:1" x14ac:dyDescent="0.3">
      <c r="A308" s="28" t="s">
        <v>122</v>
      </c>
    </row>
    <row r="309" spans="1:1" x14ac:dyDescent="0.3">
      <c r="A309" s="28" t="s">
        <v>123</v>
      </c>
    </row>
    <row r="310" spans="1:1" x14ac:dyDescent="0.3">
      <c r="A310" s="3" t="s">
        <v>325</v>
      </c>
    </row>
    <row r="311" spans="1:1" x14ac:dyDescent="0.3">
      <c r="A311" s="3" t="s">
        <v>326</v>
      </c>
    </row>
    <row r="312" spans="1:1" x14ac:dyDescent="0.3">
      <c r="A312" s="3" t="s">
        <v>327</v>
      </c>
    </row>
    <row r="313" spans="1:1" x14ac:dyDescent="0.3">
      <c r="A313" s="3" t="s">
        <v>328</v>
      </c>
    </row>
    <row r="314" spans="1:1" x14ac:dyDescent="0.3">
      <c r="A314" s="3" t="s">
        <v>435</v>
      </c>
    </row>
    <row r="315" spans="1:1" x14ac:dyDescent="0.3">
      <c r="A315" s="3" t="s">
        <v>436</v>
      </c>
    </row>
    <row r="316" spans="1:1" x14ac:dyDescent="0.3">
      <c r="A316" s="3" t="s">
        <v>437</v>
      </c>
    </row>
    <row r="317" spans="1:1" x14ac:dyDescent="0.3">
      <c r="A317" s="3" t="s">
        <v>438</v>
      </c>
    </row>
    <row r="318" spans="1:1" x14ac:dyDescent="0.3">
      <c r="A318" s="3" t="s">
        <v>439</v>
      </c>
    </row>
    <row r="319" spans="1:1" x14ac:dyDescent="0.3">
      <c r="A319" s="3" t="s">
        <v>329</v>
      </c>
    </row>
    <row r="320" spans="1:1" x14ac:dyDescent="0.3">
      <c r="A320" s="3" t="s">
        <v>440</v>
      </c>
    </row>
    <row r="321" spans="1:1" x14ac:dyDescent="0.3">
      <c r="A321" s="3" t="s">
        <v>330</v>
      </c>
    </row>
    <row r="322" spans="1:1" x14ac:dyDescent="0.3">
      <c r="A322" s="3" t="s">
        <v>441</v>
      </c>
    </row>
    <row r="323" spans="1:1" x14ac:dyDescent="0.3">
      <c r="A323" s="3" t="s">
        <v>331</v>
      </c>
    </row>
    <row r="324" spans="1:1" x14ac:dyDescent="0.3">
      <c r="A324" s="3" t="s">
        <v>442</v>
      </c>
    </row>
    <row r="325" spans="1:1" x14ac:dyDescent="0.3">
      <c r="A325" s="3" t="s">
        <v>332</v>
      </c>
    </row>
    <row r="326" spans="1:1" x14ac:dyDescent="0.3">
      <c r="A326" s="3" t="s">
        <v>333</v>
      </c>
    </row>
  </sheetData>
  <sheetProtection algorithmName="SHA-512" hashValue="/OTVy0KxOu5Rv6762rEgJnQdCLrhE5HPI1JcsojqvlhObLUIEeS9k7AykqvE1q9QYVHjXXI36rTk7EJH9OX4XQ==" saltValue="3joS/5DI8qi6WZnqrOj31Q=="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C6605-8023-4BF1-AAE0-FB1D8A10909B}">
  <sheetPr codeName="Sheet15"/>
  <dimension ref="A1:D100"/>
  <sheetViews>
    <sheetView workbookViewId="0">
      <selection activeCell="D1" sqref="D1"/>
    </sheetView>
  </sheetViews>
  <sheetFormatPr defaultColWidth="8.58203125" defaultRowHeight="14" x14ac:dyDescent="0.3"/>
  <cols>
    <col min="1" max="1" width="17.08203125" style="20" bestFit="1" customWidth="1"/>
    <col min="2" max="2" width="10.08203125" style="20" bestFit="1" customWidth="1"/>
    <col min="3" max="3" width="8.58203125" style="20"/>
    <col min="4" max="4" width="52.58203125" style="21" bestFit="1" customWidth="1"/>
    <col min="5" max="16384" width="8.58203125" style="20"/>
  </cols>
  <sheetData>
    <row r="1" spans="1:4" ht="14.5" x14ac:dyDescent="0.35">
      <c r="A1" s="17" t="s">
        <v>498</v>
      </c>
      <c r="B1" s="18"/>
      <c r="C1" s="18"/>
      <c r="D1" s="284" t="str">
        <f>'Item Detail'!$H$1</f>
        <v>Version 2022.09.22</v>
      </c>
    </row>
    <row r="2" spans="1:4" ht="14.5" x14ac:dyDescent="0.35">
      <c r="A2" s="17"/>
      <c r="B2" s="18"/>
      <c r="C2" s="18"/>
      <c r="D2" s="19"/>
    </row>
    <row r="3" spans="1:4" ht="14.5" x14ac:dyDescent="0.35">
      <c r="A3" s="18" t="s">
        <v>445</v>
      </c>
      <c r="B3" s="18" t="s">
        <v>446</v>
      </c>
      <c r="C3" s="18" t="s">
        <v>447</v>
      </c>
    </row>
    <row r="4" spans="1:4" x14ac:dyDescent="0.3">
      <c r="A4" s="22" t="s">
        <v>448</v>
      </c>
      <c r="B4" s="22">
        <v>3</v>
      </c>
      <c r="C4" s="22">
        <v>6</v>
      </c>
      <c r="D4" s="21" t="str">
        <f>CONCATENATE(A4,": Full Truckload ",B4," Day(s) OR LTL ",C4," Day(s)")</f>
        <v>ALABAMA: Full Truckload 3 Day(s) OR LTL 6 Day(s)</v>
      </c>
    </row>
    <row r="5" spans="1:4" x14ac:dyDescent="0.3">
      <c r="A5" s="22" t="s">
        <v>449</v>
      </c>
      <c r="B5" s="22">
        <v>5</v>
      </c>
      <c r="C5" s="22">
        <v>8</v>
      </c>
      <c r="D5" s="21" t="str">
        <f t="shared" ref="D5:D51" si="0">CONCATENATE(A5,": Full Truckload ",B5," Day(s) OR LTL ",C5," Day(s)")</f>
        <v>ARIZONA: Full Truckload 5 Day(s) OR LTL 8 Day(s)</v>
      </c>
    </row>
    <row r="6" spans="1:4" x14ac:dyDescent="0.3">
      <c r="A6" s="22" t="s">
        <v>450</v>
      </c>
      <c r="B6" s="22">
        <v>4</v>
      </c>
      <c r="C6" s="22">
        <v>7</v>
      </c>
      <c r="D6" s="21" t="str">
        <f t="shared" si="0"/>
        <v>ARKANSAS: Full Truckload 4 Day(s) OR LTL 7 Day(s)</v>
      </c>
    </row>
    <row r="7" spans="1:4" x14ac:dyDescent="0.3">
      <c r="A7" s="22" t="s">
        <v>451</v>
      </c>
      <c r="B7" s="22">
        <v>5</v>
      </c>
      <c r="C7" s="22">
        <v>8</v>
      </c>
      <c r="D7" s="21" t="str">
        <f t="shared" si="0"/>
        <v>CALIFORNIA: Full Truckload 5 Day(s) OR LTL 8 Day(s)</v>
      </c>
    </row>
    <row r="8" spans="1:4" x14ac:dyDescent="0.3">
      <c r="A8" s="22" t="s">
        <v>452</v>
      </c>
      <c r="B8" s="22">
        <v>4</v>
      </c>
      <c r="C8" s="22">
        <v>8</v>
      </c>
      <c r="D8" s="21" t="str">
        <f t="shared" si="0"/>
        <v>COLORADO: Full Truckload 4 Day(s) OR LTL 8 Day(s)</v>
      </c>
    </row>
    <row r="9" spans="1:4" x14ac:dyDescent="0.3">
      <c r="A9" s="22" t="s">
        <v>453</v>
      </c>
      <c r="B9" s="22">
        <v>1</v>
      </c>
      <c r="C9" s="22">
        <v>2</v>
      </c>
      <c r="D9" s="21" t="str">
        <f t="shared" si="0"/>
        <v>CONNECTICUT: Full Truckload 1 Day(s) OR LTL 2 Day(s)</v>
      </c>
    </row>
    <row r="10" spans="1:4" x14ac:dyDescent="0.3">
      <c r="A10" s="22" t="s">
        <v>454</v>
      </c>
      <c r="B10" s="22">
        <v>1</v>
      </c>
      <c r="C10" s="22">
        <v>2</v>
      </c>
      <c r="D10" s="21" t="str">
        <f t="shared" si="0"/>
        <v>DELAWARE: Full Truckload 1 Day(s) OR LTL 2 Day(s)</v>
      </c>
    </row>
    <row r="11" spans="1:4" x14ac:dyDescent="0.3">
      <c r="A11" s="22" t="s">
        <v>455</v>
      </c>
      <c r="B11" s="22">
        <v>2</v>
      </c>
      <c r="C11" s="22">
        <v>6</v>
      </c>
      <c r="D11" s="21" t="str">
        <f t="shared" si="0"/>
        <v>FLORIDA: Full Truckload 2 Day(s) OR LTL 6 Day(s)</v>
      </c>
    </row>
    <row r="12" spans="1:4" x14ac:dyDescent="0.3">
      <c r="A12" s="22" t="s">
        <v>456</v>
      </c>
      <c r="B12" s="22">
        <v>2</v>
      </c>
      <c r="C12" s="22">
        <v>6</v>
      </c>
      <c r="D12" s="21" t="str">
        <f t="shared" si="0"/>
        <v>GEORGIA: Full Truckload 2 Day(s) OR LTL 6 Day(s)</v>
      </c>
    </row>
    <row r="13" spans="1:4" x14ac:dyDescent="0.3">
      <c r="A13" s="22" t="s">
        <v>457</v>
      </c>
      <c r="B13" s="22">
        <v>5</v>
      </c>
      <c r="C13" s="22">
        <v>8</v>
      </c>
      <c r="D13" s="21" t="str">
        <f t="shared" si="0"/>
        <v>IDAHO: Full Truckload 5 Day(s) OR LTL 8 Day(s)</v>
      </c>
    </row>
    <row r="14" spans="1:4" x14ac:dyDescent="0.3">
      <c r="A14" s="22" t="s">
        <v>458</v>
      </c>
      <c r="B14" s="22">
        <v>3</v>
      </c>
      <c r="C14" s="22">
        <v>6</v>
      </c>
      <c r="D14" s="21" t="str">
        <f t="shared" si="0"/>
        <v>ILLINOIS: Full Truckload 3 Day(s) OR LTL 6 Day(s)</v>
      </c>
    </row>
    <row r="15" spans="1:4" x14ac:dyDescent="0.3">
      <c r="A15" s="22" t="s">
        <v>459</v>
      </c>
      <c r="B15" s="22">
        <v>2</v>
      </c>
      <c r="C15" s="22">
        <v>5</v>
      </c>
      <c r="D15" s="21" t="str">
        <f t="shared" si="0"/>
        <v>INDIANA: Full Truckload 2 Day(s) OR LTL 5 Day(s)</v>
      </c>
    </row>
    <row r="16" spans="1:4" x14ac:dyDescent="0.3">
      <c r="A16" s="22" t="s">
        <v>460</v>
      </c>
      <c r="B16" s="22">
        <v>4</v>
      </c>
      <c r="C16" s="22">
        <v>7</v>
      </c>
      <c r="D16" s="21" t="str">
        <f t="shared" si="0"/>
        <v>IOWA: Full Truckload 4 Day(s) OR LTL 7 Day(s)</v>
      </c>
    </row>
    <row r="17" spans="1:4" x14ac:dyDescent="0.3">
      <c r="A17" s="22" t="s">
        <v>461</v>
      </c>
      <c r="B17" s="22">
        <v>4</v>
      </c>
      <c r="C17" s="22">
        <v>8</v>
      </c>
      <c r="D17" s="21" t="str">
        <f t="shared" si="0"/>
        <v>KANSAS: Full Truckload 4 Day(s) OR LTL 8 Day(s)</v>
      </c>
    </row>
    <row r="18" spans="1:4" x14ac:dyDescent="0.3">
      <c r="A18" s="22" t="s">
        <v>462</v>
      </c>
      <c r="B18" s="22">
        <v>2</v>
      </c>
      <c r="C18" s="22">
        <v>6</v>
      </c>
      <c r="D18" s="21" t="str">
        <f t="shared" si="0"/>
        <v>KENTUCKY: Full Truckload 2 Day(s) OR LTL 6 Day(s)</v>
      </c>
    </row>
    <row r="19" spans="1:4" x14ac:dyDescent="0.3">
      <c r="A19" s="22" t="s">
        <v>463</v>
      </c>
      <c r="B19" s="22">
        <v>3</v>
      </c>
      <c r="C19" s="22">
        <v>7</v>
      </c>
      <c r="D19" s="21" t="str">
        <f t="shared" si="0"/>
        <v>LOUISIANA: Full Truckload 3 Day(s) OR LTL 7 Day(s)</v>
      </c>
    </row>
    <row r="20" spans="1:4" x14ac:dyDescent="0.3">
      <c r="A20" s="22" t="s">
        <v>464</v>
      </c>
      <c r="B20" s="22">
        <v>1</v>
      </c>
      <c r="C20" s="22">
        <v>5</v>
      </c>
      <c r="D20" s="21" t="str">
        <f t="shared" si="0"/>
        <v>MAINE: Full Truckload 1 Day(s) OR LTL 5 Day(s)</v>
      </c>
    </row>
    <row r="21" spans="1:4" x14ac:dyDescent="0.3">
      <c r="A21" s="22" t="s">
        <v>465</v>
      </c>
      <c r="B21" s="22">
        <v>1</v>
      </c>
      <c r="C21" s="22">
        <v>2</v>
      </c>
      <c r="D21" s="21" t="str">
        <f t="shared" si="0"/>
        <v>MARYLAND: Full Truckload 1 Day(s) OR LTL 2 Day(s)</v>
      </c>
    </row>
    <row r="22" spans="1:4" x14ac:dyDescent="0.3">
      <c r="A22" s="22" t="s">
        <v>466</v>
      </c>
      <c r="B22" s="22">
        <v>1</v>
      </c>
      <c r="C22" s="22">
        <v>2</v>
      </c>
      <c r="D22" s="21" t="str">
        <f t="shared" si="0"/>
        <v>MASSACHUSETTS: Full Truckload 1 Day(s) OR LTL 2 Day(s)</v>
      </c>
    </row>
    <row r="23" spans="1:4" x14ac:dyDescent="0.3">
      <c r="A23" s="22" t="s">
        <v>467</v>
      </c>
      <c r="B23" s="22">
        <v>1</v>
      </c>
      <c r="C23" s="22">
        <v>6</v>
      </c>
      <c r="D23" s="21" t="str">
        <f t="shared" si="0"/>
        <v>MICHIGAN: Full Truckload 1 Day(s) OR LTL 6 Day(s)</v>
      </c>
    </row>
    <row r="24" spans="1:4" x14ac:dyDescent="0.3">
      <c r="A24" s="22" t="s">
        <v>468</v>
      </c>
      <c r="B24" s="22">
        <v>3</v>
      </c>
      <c r="C24" s="22">
        <v>7</v>
      </c>
      <c r="D24" s="21" t="str">
        <f t="shared" si="0"/>
        <v>MINNESOTA: Full Truckload 3 Day(s) OR LTL 7 Day(s)</v>
      </c>
    </row>
    <row r="25" spans="1:4" x14ac:dyDescent="0.3">
      <c r="A25" s="22" t="s">
        <v>469</v>
      </c>
      <c r="B25" s="22">
        <v>3</v>
      </c>
      <c r="C25" s="22">
        <v>7</v>
      </c>
      <c r="D25" s="21" t="str">
        <f t="shared" si="0"/>
        <v>MISSISSIPPI: Full Truckload 3 Day(s) OR LTL 7 Day(s)</v>
      </c>
    </row>
    <row r="26" spans="1:4" x14ac:dyDescent="0.3">
      <c r="A26" s="22" t="s">
        <v>470</v>
      </c>
      <c r="B26" s="22">
        <v>4</v>
      </c>
      <c r="C26" s="22">
        <v>7</v>
      </c>
      <c r="D26" s="21" t="str">
        <f t="shared" si="0"/>
        <v>MISSOURI: Full Truckload 4 Day(s) OR LTL 7 Day(s)</v>
      </c>
    </row>
    <row r="27" spans="1:4" x14ac:dyDescent="0.3">
      <c r="A27" s="22" t="s">
        <v>471</v>
      </c>
      <c r="B27" s="22">
        <v>5</v>
      </c>
      <c r="C27" s="22">
        <v>8</v>
      </c>
      <c r="D27" s="21" t="str">
        <f t="shared" si="0"/>
        <v>MONTANA: Full Truckload 5 Day(s) OR LTL 8 Day(s)</v>
      </c>
    </row>
    <row r="28" spans="1:4" x14ac:dyDescent="0.3">
      <c r="A28" s="22" t="s">
        <v>472</v>
      </c>
      <c r="B28" s="22">
        <v>4</v>
      </c>
      <c r="C28" s="22">
        <v>7</v>
      </c>
      <c r="D28" s="21" t="str">
        <f t="shared" si="0"/>
        <v>NEBRAKSA: Full Truckload 4 Day(s) OR LTL 7 Day(s)</v>
      </c>
    </row>
    <row r="29" spans="1:4" x14ac:dyDescent="0.3">
      <c r="A29" s="22" t="s">
        <v>473</v>
      </c>
      <c r="B29" s="22">
        <v>5</v>
      </c>
      <c r="C29" s="22">
        <v>8</v>
      </c>
      <c r="D29" s="21" t="str">
        <f t="shared" si="0"/>
        <v>NEVADA: Full Truckload 5 Day(s) OR LTL 8 Day(s)</v>
      </c>
    </row>
    <row r="30" spans="1:4" x14ac:dyDescent="0.3">
      <c r="A30" s="22" t="s">
        <v>474</v>
      </c>
      <c r="B30" s="22">
        <v>1</v>
      </c>
      <c r="C30" s="22">
        <v>2</v>
      </c>
      <c r="D30" s="21" t="str">
        <f t="shared" si="0"/>
        <v>NEW HAMPSHIRE: Full Truckload 1 Day(s) OR LTL 2 Day(s)</v>
      </c>
    </row>
    <row r="31" spans="1:4" x14ac:dyDescent="0.3">
      <c r="A31" s="22" t="s">
        <v>475</v>
      </c>
      <c r="B31" s="22">
        <v>1</v>
      </c>
      <c r="C31" s="22">
        <v>2</v>
      </c>
      <c r="D31" s="21" t="str">
        <f t="shared" si="0"/>
        <v>NEW JERSEY: Full Truckload 1 Day(s) OR LTL 2 Day(s)</v>
      </c>
    </row>
    <row r="32" spans="1:4" x14ac:dyDescent="0.3">
      <c r="A32" s="22" t="s">
        <v>476</v>
      </c>
      <c r="B32" s="22">
        <v>5</v>
      </c>
      <c r="C32" s="22">
        <v>8</v>
      </c>
      <c r="D32" s="21" t="str">
        <f t="shared" si="0"/>
        <v>NEW MEXICO: Full Truckload 5 Day(s) OR LTL 8 Day(s)</v>
      </c>
    </row>
    <row r="33" spans="1:4" x14ac:dyDescent="0.3">
      <c r="A33" s="22" t="s">
        <v>477</v>
      </c>
      <c r="B33" s="22">
        <v>1</v>
      </c>
      <c r="C33" s="22">
        <v>2</v>
      </c>
      <c r="D33" s="21" t="str">
        <f t="shared" si="0"/>
        <v>NEW YORK: Full Truckload 1 Day(s) OR LTL 2 Day(s)</v>
      </c>
    </row>
    <row r="34" spans="1:4" x14ac:dyDescent="0.3">
      <c r="A34" s="22" t="s">
        <v>478</v>
      </c>
      <c r="B34" s="22">
        <v>2</v>
      </c>
      <c r="C34" s="22">
        <v>5</v>
      </c>
      <c r="D34" s="21" t="str">
        <f t="shared" si="0"/>
        <v>NORTH CAROLINA: Full Truckload 2 Day(s) OR LTL 5 Day(s)</v>
      </c>
    </row>
    <row r="35" spans="1:4" x14ac:dyDescent="0.3">
      <c r="A35" s="22" t="s">
        <v>479</v>
      </c>
      <c r="B35" s="22">
        <v>4</v>
      </c>
      <c r="C35" s="22">
        <v>7</v>
      </c>
      <c r="D35" s="21" t="str">
        <f t="shared" si="0"/>
        <v>NORTH DAKOTA: Full Truckload 4 Day(s) OR LTL 7 Day(s)</v>
      </c>
    </row>
    <row r="36" spans="1:4" x14ac:dyDescent="0.3">
      <c r="A36" s="22" t="s">
        <v>480</v>
      </c>
      <c r="B36" s="22">
        <v>2</v>
      </c>
      <c r="C36" s="22">
        <v>5</v>
      </c>
      <c r="D36" s="21" t="str">
        <f t="shared" si="0"/>
        <v>OHIO: Full Truckload 2 Day(s) OR LTL 5 Day(s)</v>
      </c>
    </row>
    <row r="37" spans="1:4" x14ac:dyDescent="0.3">
      <c r="A37" s="22" t="s">
        <v>481</v>
      </c>
      <c r="B37" s="22">
        <v>4</v>
      </c>
      <c r="C37" s="22">
        <v>8</v>
      </c>
      <c r="D37" s="21" t="str">
        <f t="shared" si="0"/>
        <v>OKLAHOMA: Full Truckload 4 Day(s) OR LTL 8 Day(s)</v>
      </c>
    </row>
    <row r="38" spans="1:4" x14ac:dyDescent="0.3">
      <c r="A38" s="22" t="s">
        <v>482</v>
      </c>
      <c r="B38" s="22">
        <v>5</v>
      </c>
      <c r="C38" s="22">
        <v>8</v>
      </c>
      <c r="D38" s="21" t="str">
        <f t="shared" si="0"/>
        <v>OREGON: Full Truckload 5 Day(s) OR LTL 8 Day(s)</v>
      </c>
    </row>
    <row r="39" spans="1:4" x14ac:dyDescent="0.3">
      <c r="A39" s="22" t="s">
        <v>483</v>
      </c>
      <c r="B39" s="22">
        <v>1</v>
      </c>
      <c r="C39" s="22">
        <v>2</v>
      </c>
      <c r="D39" s="21" t="str">
        <f t="shared" si="0"/>
        <v>PENNSYLVANIA: Full Truckload 1 Day(s) OR LTL 2 Day(s)</v>
      </c>
    </row>
    <row r="40" spans="1:4" x14ac:dyDescent="0.3">
      <c r="A40" s="22" t="s">
        <v>484</v>
      </c>
      <c r="B40" s="22">
        <v>1</v>
      </c>
      <c r="C40" s="22">
        <v>2</v>
      </c>
      <c r="D40" s="21" t="str">
        <f t="shared" si="0"/>
        <v>RHODE ISLAND: Full Truckload 1 Day(s) OR LTL 2 Day(s)</v>
      </c>
    </row>
    <row r="41" spans="1:4" x14ac:dyDescent="0.3">
      <c r="A41" s="22" t="s">
        <v>485</v>
      </c>
      <c r="B41" s="22">
        <v>2</v>
      </c>
      <c r="C41" s="22">
        <v>6</v>
      </c>
      <c r="D41" s="21" t="str">
        <f t="shared" si="0"/>
        <v>SOUTH CAROLINA: Full Truckload 2 Day(s) OR LTL 6 Day(s)</v>
      </c>
    </row>
    <row r="42" spans="1:4" x14ac:dyDescent="0.3">
      <c r="A42" s="22" t="s">
        <v>486</v>
      </c>
      <c r="B42" s="22">
        <v>3</v>
      </c>
      <c r="C42" s="22">
        <v>7</v>
      </c>
      <c r="D42" s="21" t="str">
        <f t="shared" si="0"/>
        <v>SOUTH DAKOTA: Full Truckload 3 Day(s) OR LTL 7 Day(s)</v>
      </c>
    </row>
    <row r="43" spans="1:4" x14ac:dyDescent="0.3">
      <c r="A43" s="22" t="s">
        <v>487</v>
      </c>
      <c r="B43" s="22">
        <v>2</v>
      </c>
      <c r="C43" s="23" t="s">
        <v>496</v>
      </c>
      <c r="D43" s="21" t="str">
        <f t="shared" si="0"/>
        <v>TENNESSEE: Full Truckload 2 Day(s) OR LTL 6 to 7 Day(s)</v>
      </c>
    </row>
    <row r="44" spans="1:4" x14ac:dyDescent="0.3">
      <c r="A44" s="22" t="s">
        <v>488</v>
      </c>
      <c r="B44" s="22">
        <v>4</v>
      </c>
      <c r="C44" s="23" t="s">
        <v>497</v>
      </c>
      <c r="D44" s="21" t="str">
        <f t="shared" si="0"/>
        <v>TEXAS: Full Truckload 4 Day(s) OR LTL 7 to 8 Day(s)</v>
      </c>
    </row>
    <row r="45" spans="1:4" x14ac:dyDescent="0.3">
      <c r="A45" s="22" t="s">
        <v>489</v>
      </c>
      <c r="B45" s="22">
        <v>5</v>
      </c>
      <c r="C45" s="22">
        <v>8</v>
      </c>
      <c r="D45" s="21" t="str">
        <f t="shared" si="0"/>
        <v>UTAH: Full Truckload 5 Day(s) OR LTL 8 Day(s)</v>
      </c>
    </row>
    <row r="46" spans="1:4" x14ac:dyDescent="0.3">
      <c r="A46" s="22" t="s">
        <v>490</v>
      </c>
      <c r="B46" s="22">
        <v>1</v>
      </c>
      <c r="C46" s="22">
        <v>5</v>
      </c>
      <c r="D46" s="21" t="str">
        <f t="shared" si="0"/>
        <v>VERMONT: Full Truckload 1 Day(s) OR LTL 5 Day(s)</v>
      </c>
    </row>
    <row r="47" spans="1:4" x14ac:dyDescent="0.3">
      <c r="A47" s="22" t="s">
        <v>491</v>
      </c>
      <c r="B47" s="22">
        <v>1</v>
      </c>
      <c r="C47" s="22">
        <v>2</v>
      </c>
      <c r="D47" s="21" t="str">
        <f t="shared" si="0"/>
        <v>VIRGINIA: Full Truckload 1 Day(s) OR LTL 2 Day(s)</v>
      </c>
    </row>
    <row r="48" spans="1:4" x14ac:dyDescent="0.3">
      <c r="A48" s="22" t="s">
        <v>492</v>
      </c>
      <c r="B48" s="22">
        <v>5</v>
      </c>
      <c r="C48" s="22">
        <v>8</v>
      </c>
      <c r="D48" s="21" t="str">
        <f t="shared" si="0"/>
        <v>WASHINGTON: Full Truckload 5 Day(s) OR LTL 8 Day(s)</v>
      </c>
    </row>
    <row r="49" spans="1:4" x14ac:dyDescent="0.3">
      <c r="A49" s="22" t="s">
        <v>493</v>
      </c>
      <c r="B49" s="22">
        <v>1</v>
      </c>
      <c r="C49" s="22">
        <v>5</v>
      </c>
      <c r="D49" s="21" t="str">
        <f t="shared" si="0"/>
        <v>WEST VIRGINIA: Full Truckload 1 Day(s) OR LTL 5 Day(s)</v>
      </c>
    </row>
    <row r="50" spans="1:4" x14ac:dyDescent="0.3">
      <c r="A50" s="22" t="s">
        <v>494</v>
      </c>
      <c r="B50" s="22">
        <v>3</v>
      </c>
      <c r="C50" s="22">
        <v>6</v>
      </c>
      <c r="D50" s="21" t="str">
        <f t="shared" si="0"/>
        <v>WISCONSIN: Full Truckload 3 Day(s) OR LTL 6 Day(s)</v>
      </c>
    </row>
    <row r="51" spans="1:4" x14ac:dyDescent="0.3">
      <c r="A51" s="22" t="s">
        <v>495</v>
      </c>
      <c r="B51" s="22">
        <v>4</v>
      </c>
      <c r="C51" s="22">
        <v>8</v>
      </c>
      <c r="D51" s="21" t="str">
        <f t="shared" si="0"/>
        <v>WYOMING: Full Truckload 4 Day(s) OR LTL 8 Day(s)</v>
      </c>
    </row>
    <row r="52" spans="1:4" x14ac:dyDescent="0.3">
      <c r="A52" s="483" t="s">
        <v>596</v>
      </c>
      <c r="B52" s="483"/>
      <c r="C52" s="483"/>
      <c r="D52" s="483"/>
    </row>
    <row r="53" spans="1:4" x14ac:dyDescent="0.3">
      <c r="A53" s="24" t="s">
        <v>500</v>
      </c>
      <c r="B53" s="24">
        <v>3</v>
      </c>
      <c r="C53" s="24">
        <v>6</v>
      </c>
      <c r="D53" s="25" t="s">
        <v>548</v>
      </c>
    </row>
    <row r="54" spans="1:4" x14ac:dyDescent="0.3">
      <c r="A54" s="24" t="s">
        <v>501</v>
      </c>
      <c r="B54" s="24">
        <v>5</v>
      </c>
      <c r="C54" s="24">
        <v>8</v>
      </c>
      <c r="D54" s="25" t="s">
        <v>549</v>
      </c>
    </row>
    <row r="55" spans="1:4" x14ac:dyDescent="0.3">
      <c r="A55" s="24" t="s">
        <v>502</v>
      </c>
      <c r="B55" s="24">
        <v>4</v>
      </c>
      <c r="C55" s="24">
        <v>7</v>
      </c>
      <c r="D55" s="25" t="s">
        <v>550</v>
      </c>
    </row>
    <row r="56" spans="1:4" x14ac:dyDescent="0.3">
      <c r="A56" s="24" t="s">
        <v>503</v>
      </c>
      <c r="B56" s="24">
        <v>5</v>
      </c>
      <c r="C56" s="24">
        <v>8</v>
      </c>
      <c r="D56" s="25" t="s">
        <v>551</v>
      </c>
    </row>
    <row r="57" spans="1:4" x14ac:dyDescent="0.3">
      <c r="A57" s="24" t="s">
        <v>504</v>
      </c>
      <c r="B57" s="24">
        <v>4</v>
      </c>
      <c r="C57" s="24">
        <v>8</v>
      </c>
      <c r="D57" s="25" t="s">
        <v>552</v>
      </c>
    </row>
    <row r="58" spans="1:4" x14ac:dyDescent="0.3">
      <c r="A58" s="24" t="s">
        <v>505</v>
      </c>
      <c r="B58" s="24">
        <v>1</v>
      </c>
      <c r="C58" s="24">
        <v>2</v>
      </c>
      <c r="D58" s="25" t="s">
        <v>553</v>
      </c>
    </row>
    <row r="59" spans="1:4" x14ac:dyDescent="0.3">
      <c r="A59" s="24" t="s">
        <v>506</v>
      </c>
      <c r="B59" s="24">
        <v>1</v>
      </c>
      <c r="C59" s="24">
        <v>2</v>
      </c>
      <c r="D59" s="25" t="s">
        <v>554</v>
      </c>
    </row>
    <row r="60" spans="1:4" x14ac:dyDescent="0.3">
      <c r="A60" s="24" t="s">
        <v>507</v>
      </c>
      <c r="B60" s="24">
        <v>2</v>
      </c>
      <c r="C60" s="24">
        <v>6</v>
      </c>
      <c r="D60" s="25" t="s">
        <v>555</v>
      </c>
    </row>
    <row r="61" spans="1:4" x14ac:dyDescent="0.3">
      <c r="A61" s="24" t="s">
        <v>508</v>
      </c>
      <c r="B61" s="24">
        <v>2</v>
      </c>
      <c r="C61" s="24">
        <v>6</v>
      </c>
      <c r="D61" s="25" t="s">
        <v>556</v>
      </c>
    </row>
    <row r="62" spans="1:4" x14ac:dyDescent="0.3">
      <c r="A62" s="24" t="s">
        <v>509</v>
      </c>
      <c r="B62" s="24">
        <v>5</v>
      </c>
      <c r="C62" s="24">
        <v>8</v>
      </c>
      <c r="D62" s="25" t="s">
        <v>557</v>
      </c>
    </row>
    <row r="63" spans="1:4" x14ac:dyDescent="0.3">
      <c r="A63" s="24" t="s">
        <v>510</v>
      </c>
      <c r="B63" s="24">
        <v>3</v>
      </c>
      <c r="C63" s="24">
        <v>6</v>
      </c>
      <c r="D63" s="25" t="s">
        <v>558</v>
      </c>
    </row>
    <row r="64" spans="1:4" x14ac:dyDescent="0.3">
      <c r="A64" s="24" t="s">
        <v>511</v>
      </c>
      <c r="B64" s="24">
        <v>2</v>
      </c>
      <c r="C64" s="24">
        <v>5</v>
      </c>
      <c r="D64" s="25" t="s">
        <v>559</v>
      </c>
    </row>
    <row r="65" spans="1:4" x14ac:dyDescent="0.3">
      <c r="A65" s="24" t="s">
        <v>512</v>
      </c>
      <c r="B65" s="24">
        <v>4</v>
      </c>
      <c r="C65" s="24">
        <v>7</v>
      </c>
      <c r="D65" s="25" t="s">
        <v>560</v>
      </c>
    </row>
    <row r="66" spans="1:4" x14ac:dyDescent="0.3">
      <c r="A66" s="24" t="s">
        <v>513</v>
      </c>
      <c r="B66" s="24">
        <v>4</v>
      </c>
      <c r="C66" s="24">
        <v>8</v>
      </c>
      <c r="D66" s="25" t="s">
        <v>561</v>
      </c>
    </row>
    <row r="67" spans="1:4" x14ac:dyDescent="0.3">
      <c r="A67" s="24" t="s">
        <v>514</v>
      </c>
      <c r="B67" s="24">
        <v>2</v>
      </c>
      <c r="C67" s="24">
        <v>6</v>
      </c>
      <c r="D67" s="25" t="s">
        <v>562</v>
      </c>
    </row>
    <row r="68" spans="1:4" x14ac:dyDescent="0.3">
      <c r="A68" s="24" t="s">
        <v>515</v>
      </c>
      <c r="B68" s="24">
        <v>3</v>
      </c>
      <c r="C68" s="24">
        <v>7</v>
      </c>
      <c r="D68" s="25" t="s">
        <v>563</v>
      </c>
    </row>
    <row r="69" spans="1:4" x14ac:dyDescent="0.3">
      <c r="A69" s="24" t="s">
        <v>516</v>
      </c>
      <c r="B69" s="24">
        <v>1</v>
      </c>
      <c r="C69" s="24">
        <v>5</v>
      </c>
      <c r="D69" s="25" t="s">
        <v>564</v>
      </c>
    </row>
    <row r="70" spans="1:4" x14ac:dyDescent="0.3">
      <c r="A70" s="24" t="s">
        <v>517</v>
      </c>
      <c r="B70" s="24">
        <v>1</v>
      </c>
      <c r="C70" s="24">
        <v>2</v>
      </c>
      <c r="D70" s="25" t="s">
        <v>565</v>
      </c>
    </row>
    <row r="71" spans="1:4" x14ac:dyDescent="0.3">
      <c r="A71" s="24" t="s">
        <v>518</v>
      </c>
      <c r="B71" s="24">
        <v>1</v>
      </c>
      <c r="C71" s="24">
        <v>2</v>
      </c>
      <c r="D71" s="25" t="s">
        <v>566</v>
      </c>
    </row>
    <row r="72" spans="1:4" x14ac:dyDescent="0.3">
      <c r="A72" s="24" t="s">
        <v>519</v>
      </c>
      <c r="B72" s="24">
        <v>1</v>
      </c>
      <c r="C72" s="24">
        <v>6</v>
      </c>
      <c r="D72" s="25" t="s">
        <v>567</v>
      </c>
    </row>
    <row r="73" spans="1:4" x14ac:dyDescent="0.3">
      <c r="A73" s="24" t="s">
        <v>520</v>
      </c>
      <c r="B73" s="24">
        <v>3</v>
      </c>
      <c r="C73" s="24">
        <v>7</v>
      </c>
      <c r="D73" s="25" t="s">
        <v>568</v>
      </c>
    </row>
    <row r="74" spans="1:4" x14ac:dyDescent="0.3">
      <c r="A74" s="24" t="s">
        <v>521</v>
      </c>
      <c r="B74" s="24">
        <v>3</v>
      </c>
      <c r="C74" s="24">
        <v>7</v>
      </c>
      <c r="D74" s="25" t="s">
        <v>569</v>
      </c>
    </row>
    <row r="75" spans="1:4" x14ac:dyDescent="0.3">
      <c r="A75" s="24" t="s">
        <v>522</v>
      </c>
      <c r="B75" s="24">
        <v>4</v>
      </c>
      <c r="C75" s="24">
        <v>7</v>
      </c>
      <c r="D75" s="25" t="s">
        <v>570</v>
      </c>
    </row>
    <row r="76" spans="1:4" x14ac:dyDescent="0.3">
      <c r="A76" s="24" t="s">
        <v>523</v>
      </c>
      <c r="B76" s="24">
        <v>5</v>
      </c>
      <c r="C76" s="24">
        <v>8</v>
      </c>
      <c r="D76" s="25" t="s">
        <v>571</v>
      </c>
    </row>
    <row r="77" spans="1:4" x14ac:dyDescent="0.3">
      <c r="A77" s="24" t="s">
        <v>524</v>
      </c>
      <c r="B77" s="24">
        <v>4</v>
      </c>
      <c r="C77" s="24">
        <v>7</v>
      </c>
      <c r="D77" s="25" t="s">
        <v>572</v>
      </c>
    </row>
    <row r="78" spans="1:4" x14ac:dyDescent="0.3">
      <c r="A78" s="24" t="s">
        <v>525</v>
      </c>
      <c r="B78" s="24">
        <v>5</v>
      </c>
      <c r="C78" s="24">
        <v>8</v>
      </c>
      <c r="D78" s="25" t="s">
        <v>573</v>
      </c>
    </row>
    <row r="79" spans="1:4" x14ac:dyDescent="0.3">
      <c r="A79" s="24" t="s">
        <v>526</v>
      </c>
      <c r="B79" s="24">
        <v>1</v>
      </c>
      <c r="C79" s="24">
        <v>2</v>
      </c>
      <c r="D79" s="25" t="s">
        <v>574</v>
      </c>
    </row>
    <row r="80" spans="1:4" x14ac:dyDescent="0.3">
      <c r="A80" s="24" t="s">
        <v>527</v>
      </c>
      <c r="B80" s="24">
        <v>1</v>
      </c>
      <c r="C80" s="24">
        <v>2</v>
      </c>
      <c r="D80" s="25" t="s">
        <v>575</v>
      </c>
    </row>
    <row r="81" spans="1:4" x14ac:dyDescent="0.3">
      <c r="A81" s="24" t="s">
        <v>528</v>
      </c>
      <c r="B81" s="24">
        <v>5</v>
      </c>
      <c r="C81" s="24">
        <v>8</v>
      </c>
      <c r="D81" s="25" t="s">
        <v>576</v>
      </c>
    </row>
    <row r="82" spans="1:4" x14ac:dyDescent="0.3">
      <c r="A82" s="24" t="s">
        <v>529</v>
      </c>
      <c r="B82" s="24">
        <v>1</v>
      </c>
      <c r="C82" s="24">
        <v>2</v>
      </c>
      <c r="D82" s="25" t="s">
        <v>577</v>
      </c>
    </row>
    <row r="83" spans="1:4" x14ac:dyDescent="0.3">
      <c r="A83" s="24" t="s">
        <v>530</v>
      </c>
      <c r="B83" s="24">
        <v>2</v>
      </c>
      <c r="C83" s="24">
        <v>5</v>
      </c>
      <c r="D83" s="25" t="s">
        <v>578</v>
      </c>
    </row>
    <row r="84" spans="1:4" x14ac:dyDescent="0.3">
      <c r="A84" s="24" t="s">
        <v>531</v>
      </c>
      <c r="B84" s="24">
        <v>4</v>
      </c>
      <c r="C84" s="24">
        <v>7</v>
      </c>
      <c r="D84" s="25" t="s">
        <v>579</v>
      </c>
    </row>
    <row r="85" spans="1:4" x14ac:dyDescent="0.3">
      <c r="A85" s="24" t="s">
        <v>532</v>
      </c>
      <c r="B85" s="24">
        <v>2</v>
      </c>
      <c r="C85" s="24">
        <v>5</v>
      </c>
      <c r="D85" s="25" t="s">
        <v>580</v>
      </c>
    </row>
    <row r="86" spans="1:4" x14ac:dyDescent="0.3">
      <c r="A86" s="24" t="s">
        <v>533</v>
      </c>
      <c r="B86" s="24">
        <v>4</v>
      </c>
      <c r="C86" s="24">
        <v>8</v>
      </c>
      <c r="D86" s="25" t="s">
        <v>581</v>
      </c>
    </row>
    <row r="87" spans="1:4" x14ac:dyDescent="0.3">
      <c r="A87" s="24" t="s">
        <v>534</v>
      </c>
      <c r="B87" s="24">
        <v>5</v>
      </c>
      <c r="C87" s="24">
        <v>8</v>
      </c>
      <c r="D87" s="25" t="s">
        <v>582</v>
      </c>
    </row>
    <row r="88" spans="1:4" x14ac:dyDescent="0.3">
      <c r="A88" s="24" t="s">
        <v>535</v>
      </c>
      <c r="B88" s="24">
        <v>1</v>
      </c>
      <c r="C88" s="24">
        <v>2</v>
      </c>
      <c r="D88" s="25" t="s">
        <v>583</v>
      </c>
    </row>
    <row r="89" spans="1:4" x14ac:dyDescent="0.3">
      <c r="A89" s="24" t="s">
        <v>536</v>
      </c>
      <c r="B89" s="24">
        <v>1</v>
      </c>
      <c r="C89" s="24">
        <v>2</v>
      </c>
      <c r="D89" s="25" t="s">
        <v>584</v>
      </c>
    </row>
    <row r="90" spans="1:4" x14ac:dyDescent="0.3">
      <c r="A90" s="24" t="s">
        <v>537</v>
      </c>
      <c r="B90" s="24">
        <v>2</v>
      </c>
      <c r="C90" s="24">
        <v>6</v>
      </c>
      <c r="D90" s="25" t="s">
        <v>585</v>
      </c>
    </row>
    <row r="91" spans="1:4" x14ac:dyDescent="0.3">
      <c r="A91" s="24" t="s">
        <v>538</v>
      </c>
      <c r="B91" s="24">
        <v>3</v>
      </c>
      <c r="C91" s="24">
        <v>7</v>
      </c>
      <c r="D91" s="25" t="s">
        <v>586</v>
      </c>
    </row>
    <row r="92" spans="1:4" x14ac:dyDescent="0.3">
      <c r="A92" s="24" t="s">
        <v>539</v>
      </c>
      <c r="B92" s="24">
        <v>2</v>
      </c>
      <c r="C92" s="26" t="s">
        <v>496</v>
      </c>
      <c r="D92" s="25" t="s">
        <v>587</v>
      </c>
    </row>
    <row r="93" spans="1:4" x14ac:dyDescent="0.3">
      <c r="A93" s="24" t="s">
        <v>540</v>
      </c>
      <c r="B93" s="24">
        <v>4</v>
      </c>
      <c r="C93" s="26" t="s">
        <v>497</v>
      </c>
      <c r="D93" s="25" t="s">
        <v>588</v>
      </c>
    </row>
    <row r="94" spans="1:4" x14ac:dyDescent="0.3">
      <c r="A94" s="24" t="s">
        <v>541</v>
      </c>
      <c r="B94" s="24">
        <v>5</v>
      </c>
      <c r="C94" s="24">
        <v>8</v>
      </c>
      <c r="D94" s="25" t="s">
        <v>589</v>
      </c>
    </row>
    <row r="95" spans="1:4" x14ac:dyDescent="0.3">
      <c r="A95" s="24" t="s">
        <v>542</v>
      </c>
      <c r="B95" s="24">
        <v>1</v>
      </c>
      <c r="C95" s="24">
        <v>5</v>
      </c>
      <c r="D95" s="25" t="s">
        <v>590</v>
      </c>
    </row>
    <row r="96" spans="1:4" x14ac:dyDescent="0.3">
      <c r="A96" s="24" t="s">
        <v>543</v>
      </c>
      <c r="B96" s="24">
        <v>1</v>
      </c>
      <c r="C96" s="24">
        <v>2</v>
      </c>
      <c r="D96" s="25" t="s">
        <v>591</v>
      </c>
    </row>
    <row r="97" spans="1:4" x14ac:dyDescent="0.3">
      <c r="A97" s="24" t="s">
        <v>544</v>
      </c>
      <c r="B97" s="24">
        <v>5</v>
      </c>
      <c r="C97" s="24">
        <v>8</v>
      </c>
      <c r="D97" s="25" t="s">
        <v>592</v>
      </c>
    </row>
    <row r="98" spans="1:4" x14ac:dyDescent="0.3">
      <c r="A98" s="24" t="s">
        <v>545</v>
      </c>
      <c r="B98" s="24">
        <v>1</v>
      </c>
      <c r="C98" s="24">
        <v>5</v>
      </c>
      <c r="D98" s="25" t="s">
        <v>593</v>
      </c>
    </row>
    <row r="99" spans="1:4" x14ac:dyDescent="0.3">
      <c r="A99" s="24" t="s">
        <v>546</v>
      </c>
      <c r="B99" s="24">
        <v>3</v>
      </c>
      <c r="C99" s="24">
        <v>6</v>
      </c>
      <c r="D99" s="25" t="s">
        <v>594</v>
      </c>
    </row>
    <row r="100" spans="1:4" x14ac:dyDescent="0.3">
      <c r="A100" s="24" t="s">
        <v>547</v>
      </c>
      <c r="B100" s="24">
        <v>4</v>
      </c>
      <c r="C100" s="24">
        <v>8</v>
      </c>
      <c r="D100" s="25" t="s">
        <v>595</v>
      </c>
    </row>
  </sheetData>
  <sheetProtection algorithmName="SHA-512" hashValue="h1hMPVH/rjyJyZ1jAqWVvn9bfLuqYoxskOL1Gr2QkyMPHUheKP3KqCyG5yyuklcLPYw8Tn7unYf0+YfycyWY4g==" saltValue="1yK5MXQl0svqxoV9tmr6Hw==" spinCount="100000" sheet="1" objects="1" scenarios="1"/>
  <mergeCells count="1">
    <mergeCell ref="A52:D5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pageSetUpPr fitToPage="1"/>
  </sheetPr>
  <dimension ref="A1:I90"/>
  <sheetViews>
    <sheetView showGridLines="0" zoomScaleNormal="100" zoomScaleSheetLayoutView="100" workbookViewId="0">
      <pane ySplit="2" topLeftCell="A3" activePane="bottomLeft" state="frozen"/>
      <selection pane="bottomLeft" activeCell="B3" sqref="B3:C3"/>
    </sheetView>
  </sheetViews>
  <sheetFormatPr defaultColWidth="8.58203125" defaultRowHeight="15.75" customHeight="1" x14ac:dyDescent="0.3"/>
  <cols>
    <col min="1" max="1" width="30.58203125" style="20" bestFit="1" customWidth="1"/>
    <col min="2" max="3" width="43.58203125" style="20" customWidth="1"/>
    <col min="4" max="6" width="8.58203125" style="106"/>
    <col min="7" max="16384" width="8.58203125" style="20"/>
  </cols>
  <sheetData>
    <row r="1" spans="1:9" ht="15.75" customHeight="1" x14ac:dyDescent="0.3">
      <c r="A1" s="341" t="s">
        <v>635</v>
      </c>
      <c r="B1" s="342"/>
      <c r="C1" s="343"/>
    </row>
    <row r="2" spans="1:9" ht="15.75" customHeight="1" thickBot="1" x14ac:dyDescent="0.35">
      <c r="A2" s="344" t="s">
        <v>618</v>
      </c>
      <c r="B2" s="345"/>
      <c r="C2" s="346"/>
    </row>
    <row r="3" spans="1:9" s="108" customFormat="1" ht="15.75" customHeight="1" x14ac:dyDescent="0.25">
      <c r="A3" s="101" t="s">
        <v>35</v>
      </c>
      <c r="B3" s="353" t="str">
        <f>'Item Detail'!$H$1</f>
        <v>Version 2022.09.22</v>
      </c>
      <c r="C3" s="354"/>
      <c r="D3" s="107"/>
      <c r="E3" s="107"/>
      <c r="F3" s="107"/>
    </row>
    <row r="4" spans="1:9" s="108" customFormat="1" ht="15.75" customHeight="1" x14ac:dyDescent="0.25">
      <c r="A4" s="135" t="s">
        <v>70</v>
      </c>
      <c r="B4" s="351"/>
      <c r="C4" s="352"/>
      <c r="D4" s="107"/>
      <c r="E4" s="107"/>
      <c r="F4" s="107"/>
      <c r="I4" s="108" t="str">
        <f>IF(LEFT('Vendor Information'!B52,1)="C","Order is collect; verify transit time for ship date.","")</f>
        <v/>
      </c>
    </row>
    <row r="5" spans="1:9" s="108" customFormat="1" ht="15.75" customHeight="1" x14ac:dyDescent="0.25">
      <c r="A5" s="135" t="s">
        <v>32</v>
      </c>
      <c r="B5" s="351"/>
      <c r="C5" s="352"/>
      <c r="D5" s="107"/>
      <c r="E5" s="107"/>
      <c r="F5" s="107"/>
    </row>
    <row r="6" spans="1:9" s="108" customFormat="1" ht="15.75" customHeight="1" x14ac:dyDescent="0.25">
      <c r="A6" s="129" t="s">
        <v>338</v>
      </c>
      <c r="B6" s="323"/>
      <c r="C6" s="324"/>
      <c r="D6" s="107"/>
      <c r="E6" s="107"/>
      <c r="F6" s="107"/>
    </row>
    <row r="7" spans="1:9" s="108" customFormat="1" ht="15.75" customHeight="1" x14ac:dyDescent="0.25">
      <c r="A7" s="129" t="s">
        <v>337</v>
      </c>
      <c r="B7" s="323"/>
      <c r="C7" s="324"/>
      <c r="D7" s="107"/>
      <c r="E7" s="107"/>
      <c r="F7" s="107"/>
    </row>
    <row r="8" spans="1:9" s="108" customFormat="1" ht="15.75" customHeight="1" x14ac:dyDescent="0.25">
      <c r="A8" s="135" t="s">
        <v>48</v>
      </c>
      <c r="B8" s="323"/>
      <c r="C8" s="324"/>
      <c r="D8" s="107"/>
      <c r="E8" s="107"/>
      <c r="F8" s="107"/>
    </row>
    <row r="9" spans="1:9" s="108" customFormat="1" ht="15.75" customHeight="1" x14ac:dyDescent="0.25">
      <c r="A9" s="129" t="s">
        <v>659</v>
      </c>
      <c r="B9" s="323"/>
      <c r="C9" s="324"/>
      <c r="D9" s="107"/>
      <c r="E9" s="107"/>
      <c r="F9" s="107"/>
    </row>
    <row r="10" spans="1:9" s="108" customFormat="1" ht="15.75" customHeight="1" x14ac:dyDescent="0.25">
      <c r="A10" s="129" t="s">
        <v>658</v>
      </c>
      <c r="B10" s="323"/>
      <c r="C10" s="324"/>
      <c r="D10" s="107"/>
      <c r="E10" s="107"/>
      <c r="F10" s="107"/>
    </row>
    <row r="11" spans="1:9" s="108" customFormat="1" ht="15.75" customHeight="1" x14ac:dyDescent="0.25">
      <c r="A11" s="129" t="s">
        <v>49</v>
      </c>
      <c r="B11" s="347"/>
      <c r="C11" s="348"/>
      <c r="D11" s="107"/>
      <c r="E11" s="107"/>
      <c r="F11" s="107"/>
    </row>
    <row r="12" spans="1:9" s="108" customFormat="1" ht="15.75" customHeight="1" x14ac:dyDescent="0.25">
      <c r="A12" s="129" t="s">
        <v>50</v>
      </c>
      <c r="B12" s="347"/>
      <c r="C12" s="348"/>
      <c r="D12" s="107"/>
      <c r="E12" s="107"/>
      <c r="F12" s="107"/>
    </row>
    <row r="13" spans="1:9" s="108" customFormat="1" ht="15.75" customHeight="1" x14ac:dyDescent="0.25">
      <c r="A13" s="129" t="s">
        <v>51</v>
      </c>
      <c r="B13" s="323"/>
      <c r="C13" s="324"/>
      <c r="D13" s="107"/>
      <c r="E13" s="107"/>
      <c r="F13" s="107"/>
    </row>
    <row r="14" spans="1:9" s="108" customFormat="1" ht="15.75" customHeight="1" x14ac:dyDescent="0.25">
      <c r="A14" s="129" t="s">
        <v>52</v>
      </c>
      <c r="B14" s="323"/>
      <c r="C14" s="324"/>
      <c r="D14" s="107"/>
      <c r="E14" s="107"/>
      <c r="F14" s="107"/>
    </row>
    <row r="15" spans="1:9" s="109" customFormat="1" ht="15.75" customHeight="1" x14ac:dyDescent="0.25">
      <c r="A15" s="104" t="s">
        <v>375</v>
      </c>
      <c r="B15" s="76" t="s">
        <v>46</v>
      </c>
      <c r="C15" s="105" t="s">
        <v>47</v>
      </c>
      <c r="D15" s="107"/>
      <c r="E15" s="107"/>
      <c r="F15" s="107"/>
    </row>
    <row r="16" spans="1:9" s="108" customFormat="1" ht="15.75" customHeight="1" x14ac:dyDescent="0.25">
      <c r="A16" s="104" t="s">
        <v>376</v>
      </c>
      <c r="B16" s="335" t="s">
        <v>660</v>
      </c>
      <c r="C16" s="336"/>
      <c r="D16" s="107"/>
      <c r="E16" s="107"/>
      <c r="F16" s="107"/>
    </row>
    <row r="17" spans="1:6" s="109" customFormat="1" ht="15.75" customHeight="1" x14ac:dyDescent="0.25">
      <c r="A17" s="282" t="s">
        <v>633</v>
      </c>
      <c r="B17" s="337" t="s">
        <v>641</v>
      </c>
      <c r="C17" s="338"/>
      <c r="D17" s="107"/>
      <c r="E17" s="107"/>
      <c r="F17" s="107"/>
    </row>
    <row r="18" spans="1:6" s="109" customFormat="1" ht="15.75" customHeight="1" x14ac:dyDescent="0.25">
      <c r="A18" s="104" t="s">
        <v>705</v>
      </c>
      <c r="B18" s="339" t="s">
        <v>706</v>
      </c>
      <c r="C18" s="340"/>
      <c r="D18" s="107"/>
      <c r="E18" s="107"/>
      <c r="F18" s="107"/>
    </row>
    <row r="19" spans="1:6" s="109" customFormat="1" ht="15.75" customHeight="1" thickBot="1" x14ac:dyDescent="0.3">
      <c r="A19" s="104" t="s">
        <v>708</v>
      </c>
      <c r="B19" s="339" t="s">
        <v>709</v>
      </c>
      <c r="C19" s="340"/>
      <c r="D19" s="107"/>
      <c r="E19" s="107"/>
      <c r="F19" s="107"/>
    </row>
    <row r="20" spans="1:6" s="108" customFormat="1" ht="15.75" customHeight="1" x14ac:dyDescent="0.25">
      <c r="A20" s="101" t="s">
        <v>38</v>
      </c>
      <c r="B20" s="102"/>
      <c r="C20" s="103"/>
      <c r="D20" s="107"/>
      <c r="E20" s="107"/>
      <c r="F20" s="107"/>
    </row>
    <row r="21" spans="1:6" s="108" customFormat="1" ht="15.75" customHeight="1" x14ac:dyDescent="0.25">
      <c r="A21" s="129" t="s">
        <v>39</v>
      </c>
      <c r="B21" s="351"/>
      <c r="C21" s="352"/>
      <c r="D21" s="107"/>
      <c r="E21" s="107"/>
      <c r="F21" s="107"/>
    </row>
    <row r="22" spans="1:6" s="108" customFormat="1" ht="15.75" customHeight="1" x14ac:dyDescent="0.25">
      <c r="A22" s="128" t="s">
        <v>656</v>
      </c>
      <c r="B22" s="323"/>
      <c r="C22" s="324"/>
      <c r="D22" s="107"/>
      <c r="E22" s="107"/>
      <c r="F22" s="107"/>
    </row>
    <row r="23" spans="1:6" s="108" customFormat="1" ht="15.75" customHeight="1" x14ac:dyDescent="0.25">
      <c r="A23" s="128" t="s">
        <v>658</v>
      </c>
      <c r="B23" s="323"/>
      <c r="C23" s="324"/>
      <c r="D23" s="107"/>
      <c r="E23" s="107"/>
      <c r="F23" s="107"/>
    </row>
    <row r="24" spans="1:6" s="108" customFormat="1" ht="15.75" customHeight="1" thickBot="1" x14ac:dyDescent="0.3">
      <c r="A24" s="134" t="s">
        <v>49</v>
      </c>
      <c r="B24" s="349"/>
      <c r="C24" s="350"/>
      <c r="D24" s="107"/>
      <c r="E24" s="107"/>
      <c r="F24" s="107"/>
    </row>
    <row r="25" spans="1:6" s="108" customFormat="1" ht="15.75" customHeight="1" x14ac:dyDescent="0.25">
      <c r="A25" s="355" t="s">
        <v>20</v>
      </c>
      <c r="B25" s="356"/>
      <c r="C25" s="357"/>
      <c r="D25" s="107"/>
      <c r="E25" s="107"/>
      <c r="F25" s="107"/>
    </row>
    <row r="26" spans="1:6" s="109" customFormat="1" ht="15.75" customHeight="1" x14ac:dyDescent="0.25">
      <c r="A26" s="129" t="s">
        <v>33</v>
      </c>
      <c r="B26" s="351"/>
      <c r="C26" s="352"/>
      <c r="D26" s="107"/>
      <c r="E26" s="107"/>
      <c r="F26" s="107"/>
    </row>
    <row r="27" spans="1:6" s="108" customFormat="1" ht="15.75" customHeight="1" x14ac:dyDescent="0.25">
      <c r="A27" s="128" t="s">
        <v>656</v>
      </c>
      <c r="B27" s="323"/>
      <c r="C27" s="324"/>
      <c r="D27" s="107"/>
      <c r="E27" s="107"/>
      <c r="F27" s="107"/>
    </row>
    <row r="28" spans="1:6" s="108" customFormat="1" ht="15.75" customHeight="1" x14ac:dyDescent="0.25">
      <c r="A28" s="128" t="s">
        <v>658</v>
      </c>
      <c r="B28" s="323"/>
      <c r="C28" s="324"/>
      <c r="D28" s="107"/>
      <c r="E28" s="107"/>
      <c r="F28" s="107"/>
    </row>
    <row r="29" spans="1:6" s="108" customFormat="1" ht="15.75" customHeight="1" x14ac:dyDescent="0.25">
      <c r="A29" s="128" t="s">
        <v>49</v>
      </c>
      <c r="B29" s="347"/>
      <c r="C29" s="348"/>
      <c r="D29" s="107"/>
      <c r="E29" s="107"/>
      <c r="F29" s="107"/>
    </row>
    <row r="30" spans="1:6" s="108" customFormat="1" ht="15.75" customHeight="1" x14ac:dyDescent="0.25">
      <c r="A30" s="128" t="s">
        <v>57</v>
      </c>
      <c r="B30" s="347"/>
      <c r="C30" s="348"/>
      <c r="D30" s="107"/>
      <c r="E30" s="107"/>
      <c r="F30" s="107"/>
    </row>
    <row r="31" spans="1:6" s="108" customFormat="1" ht="15.75" customHeight="1" x14ac:dyDescent="0.25">
      <c r="A31" s="128" t="s">
        <v>50</v>
      </c>
      <c r="B31" s="347"/>
      <c r="C31" s="348"/>
      <c r="D31" s="107"/>
      <c r="E31" s="107"/>
      <c r="F31" s="107"/>
    </row>
    <row r="32" spans="1:6" s="108" customFormat="1" ht="15.75" customHeight="1" thickBot="1" x14ac:dyDescent="0.3">
      <c r="A32" s="134" t="s">
        <v>53</v>
      </c>
      <c r="B32" s="358"/>
      <c r="C32" s="359"/>
      <c r="D32" s="107"/>
      <c r="E32" s="107"/>
      <c r="F32" s="107"/>
    </row>
    <row r="33" spans="1:6" s="108" customFormat="1" ht="15.75" customHeight="1" x14ac:dyDescent="0.25">
      <c r="A33" s="355" t="s">
        <v>23</v>
      </c>
      <c r="B33" s="356"/>
      <c r="C33" s="357"/>
      <c r="D33" s="107"/>
      <c r="E33" s="107"/>
      <c r="F33" s="107"/>
    </row>
    <row r="34" spans="1:6" s="108" customFormat="1" ht="15.75" customHeight="1" x14ac:dyDescent="0.25">
      <c r="A34" s="128" t="s">
        <v>54</v>
      </c>
      <c r="B34" s="323"/>
      <c r="C34" s="324"/>
      <c r="D34" s="107"/>
      <c r="E34" s="107"/>
      <c r="F34" s="107"/>
    </row>
    <row r="35" spans="1:6" s="108" customFormat="1" ht="15.75" customHeight="1" x14ac:dyDescent="0.25">
      <c r="A35" s="128" t="s">
        <v>55</v>
      </c>
      <c r="B35" s="323"/>
      <c r="C35" s="324"/>
      <c r="D35" s="107"/>
      <c r="E35" s="107"/>
      <c r="F35" s="107"/>
    </row>
    <row r="36" spans="1:6" s="108" customFormat="1" ht="15.75" customHeight="1" x14ac:dyDescent="0.25">
      <c r="A36" s="128" t="s">
        <v>49</v>
      </c>
      <c r="B36" s="347"/>
      <c r="C36" s="348"/>
      <c r="D36" s="107"/>
      <c r="E36" s="107"/>
      <c r="F36" s="107"/>
    </row>
    <row r="37" spans="1:6" s="108" customFormat="1" ht="15.75" customHeight="1" x14ac:dyDescent="0.25">
      <c r="A37" s="128" t="s">
        <v>50</v>
      </c>
      <c r="B37" s="347"/>
      <c r="C37" s="348"/>
      <c r="D37" s="107"/>
      <c r="E37" s="107"/>
      <c r="F37" s="107"/>
    </row>
    <row r="38" spans="1:6" s="108" customFormat="1" ht="15.75" customHeight="1" thickBot="1" x14ac:dyDescent="0.3">
      <c r="A38" s="134" t="s">
        <v>53</v>
      </c>
      <c r="B38" s="358"/>
      <c r="C38" s="359"/>
      <c r="D38" s="107"/>
      <c r="E38" s="107"/>
      <c r="F38" s="107"/>
    </row>
    <row r="39" spans="1:6" s="108" customFormat="1" ht="15.75" customHeight="1" x14ac:dyDescent="0.25">
      <c r="A39" s="355" t="s">
        <v>59</v>
      </c>
      <c r="B39" s="356"/>
      <c r="C39" s="357"/>
      <c r="D39" s="107"/>
      <c r="E39" s="107"/>
      <c r="F39" s="107"/>
    </row>
    <row r="40" spans="1:6" s="108" customFormat="1" ht="15.75" customHeight="1" x14ac:dyDescent="0.25">
      <c r="A40" s="128" t="s">
        <v>54</v>
      </c>
      <c r="B40" s="323"/>
      <c r="C40" s="324"/>
      <c r="D40" s="107"/>
      <c r="E40" s="107"/>
      <c r="F40" s="107"/>
    </row>
    <row r="41" spans="1:6" s="108" customFormat="1" ht="15.75" customHeight="1" x14ac:dyDescent="0.25">
      <c r="A41" s="129" t="s">
        <v>49</v>
      </c>
      <c r="B41" s="347"/>
      <c r="C41" s="348"/>
      <c r="D41" s="107"/>
      <c r="E41" s="107"/>
      <c r="F41" s="107"/>
    </row>
    <row r="42" spans="1:6" s="108" customFormat="1" ht="15.75" customHeight="1" thickBot="1" x14ac:dyDescent="0.3">
      <c r="A42" s="134" t="s">
        <v>53</v>
      </c>
      <c r="B42" s="358"/>
      <c r="C42" s="359"/>
      <c r="D42" s="107"/>
      <c r="E42" s="107"/>
      <c r="F42" s="107"/>
    </row>
    <row r="43" spans="1:6" s="108" customFormat="1" ht="15.75" customHeight="1" x14ac:dyDescent="0.25">
      <c r="A43" s="355" t="s">
        <v>644</v>
      </c>
      <c r="B43" s="356"/>
      <c r="C43" s="357"/>
      <c r="D43" s="107"/>
      <c r="E43" s="107"/>
      <c r="F43" s="107"/>
    </row>
    <row r="44" spans="1:6" s="108" customFormat="1" ht="15.75" customHeight="1" x14ac:dyDescent="0.25">
      <c r="A44" s="128" t="s">
        <v>54</v>
      </c>
      <c r="B44" s="323"/>
      <c r="C44" s="324"/>
      <c r="D44" s="107"/>
      <c r="E44" s="107"/>
      <c r="F44" s="107"/>
    </row>
    <row r="45" spans="1:6" s="108" customFormat="1" ht="15.75" customHeight="1" x14ac:dyDescent="0.25">
      <c r="A45" s="129" t="s">
        <v>49</v>
      </c>
      <c r="B45" s="347"/>
      <c r="C45" s="348"/>
      <c r="D45" s="107"/>
      <c r="E45" s="107"/>
      <c r="F45" s="107"/>
    </row>
    <row r="46" spans="1:6" s="108" customFormat="1" ht="15.75" customHeight="1" thickBot="1" x14ac:dyDescent="0.3">
      <c r="A46" s="134" t="s">
        <v>53</v>
      </c>
      <c r="B46" s="358"/>
      <c r="C46" s="359"/>
      <c r="D46" s="107"/>
      <c r="E46" s="107"/>
      <c r="F46" s="107"/>
    </row>
    <row r="47" spans="1:6" s="108" customFormat="1" ht="15.75" customHeight="1" thickBot="1" x14ac:dyDescent="0.3">
      <c r="A47" s="362" t="s">
        <v>34</v>
      </c>
      <c r="B47" s="363"/>
      <c r="C47" s="364"/>
      <c r="D47" s="107"/>
      <c r="E47" s="107"/>
      <c r="F47" s="107"/>
    </row>
    <row r="48" spans="1:6" s="108" customFormat="1" ht="15.75" customHeight="1" x14ac:dyDescent="0.25">
      <c r="A48" s="133" t="s">
        <v>58</v>
      </c>
      <c r="B48" s="98" t="s">
        <v>40</v>
      </c>
      <c r="C48" s="95" t="s">
        <v>41</v>
      </c>
      <c r="D48" s="107"/>
      <c r="E48" s="107"/>
      <c r="F48" s="107"/>
    </row>
    <row r="49" spans="1:6" s="108" customFormat="1" ht="15.75" customHeight="1" x14ac:dyDescent="0.25">
      <c r="A49" s="131" t="s">
        <v>657</v>
      </c>
      <c r="B49" s="99"/>
      <c r="C49" s="96"/>
      <c r="D49" s="107"/>
      <c r="E49" s="107"/>
      <c r="F49" s="107"/>
    </row>
    <row r="50" spans="1:6" s="108" customFormat="1" ht="15.75" customHeight="1" x14ac:dyDescent="0.25">
      <c r="A50" s="131" t="s">
        <v>656</v>
      </c>
      <c r="B50" s="99"/>
      <c r="C50" s="96"/>
      <c r="D50" s="107"/>
      <c r="E50" s="107"/>
      <c r="F50" s="107"/>
    </row>
    <row r="51" spans="1:6" s="108" customFormat="1" ht="15.75" customHeight="1" x14ac:dyDescent="0.25">
      <c r="A51" s="131" t="s">
        <v>653</v>
      </c>
      <c r="B51" s="99"/>
      <c r="C51" s="96"/>
      <c r="D51" s="107"/>
      <c r="E51" s="107"/>
      <c r="F51" s="107"/>
    </row>
    <row r="52" spans="1:6" s="108" customFormat="1" ht="15.75" customHeight="1" x14ac:dyDescent="0.25">
      <c r="A52" s="131" t="s">
        <v>654</v>
      </c>
      <c r="B52" s="99"/>
      <c r="C52" s="96"/>
      <c r="D52" s="107"/>
      <c r="E52" s="107"/>
      <c r="F52" s="107"/>
    </row>
    <row r="53" spans="1:6" s="108" customFormat="1" ht="15.75" customHeight="1" x14ac:dyDescent="0.25">
      <c r="A53" s="131" t="s">
        <v>655</v>
      </c>
      <c r="B53" s="99"/>
      <c r="C53" s="96"/>
      <c r="D53" s="107"/>
      <c r="E53" s="107"/>
      <c r="F53" s="107"/>
    </row>
    <row r="54" spans="1:6" s="108" customFormat="1" ht="15.75" customHeight="1" thickBot="1" x14ac:dyDescent="0.3">
      <c r="A54" s="132" t="s">
        <v>49</v>
      </c>
      <c r="B54" s="100"/>
      <c r="C54" s="97"/>
      <c r="D54" s="107"/>
      <c r="E54" s="107"/>
      <c r="F54" s="107"/>
    </row>
    <row r="55" spans="1:6" s="108" customFormat="1" ht="15.75" customHeight="1" x14ac:dyDescent="0.25">
      <c r="A55" s="127" t="s">
        <v>372</v>
      </c>
      <c r="B55" s="333"/>
      <c r="C55" s="334"/>
      <c r="D55" s="107"/>
      <c r="E55" s="107"/>
      <c r="F55" s="107"/>
    </row>
    <row r="56" spans="1:6" s="108" customFormat="1" ht="15.75" customHeight="1" x14ac:dyDescent="0.25">
      <c r="A56" s="128" t="s">
        <v>61</v>
      </c>
      <c r="B56" s="323"/>
      <c r="C56" s="324"/>
      <c r="D56" s="107"/>
      <c r="E56" s="107"/>
      <c r="F56" s="107"/>
    </row>
    <row r="57" spans="1:6" s="111" customFormat="1" ht="15.75" customHeight="1" x14ac:dyDescent="0.25">
      <c r="A57" s="128" t="s">
        <v>62</v>
      </c>
      <c r="B57" s="323"/>
      <c r="C57" s="324"/>
      <c r="D57" s="110"/>
      <c r="E57" s="110"/>
      <c r="F57" s="110"/>
    </row>
    <row r="58" spans="1:6" s="111" customFormat="1" ht="15.75" customHeight="1" x14ac:dyDescent="0.25">
      <c r="A58" s="128" t="s">
        <v>21</v>
      </c>
      <c r="B58" s="323"/>
      <c r="C58" s="324"/>
      <c r="D58" s="110"/>
      <c r="E58" s="110"/>
      <c r="F58" s="110"/>
    </row>
    <row r="59" spans="1:6" s="125" customFormat="1" ht="15.75" customHeight="1" x14ac:dyDescent="0.25">
      <c r="A59" s="129" t="s">
        <v>56</v>
      </c>
      <c r="B59" s="360"/>
      <c r="C59" s="361"/>
      <c r="D59" s="109"/>
    </row>
    <row r="60" spans="1:6" s="111" customFormat="1" ht="15.75" customHeight="1" x14ac:dyDescent="0.25">
      <c r="A60" s="128" t="s">
        <v>336</v>
      </c>
      <c r="B60" s="323"/>
      <c r="C60" s="324"/>
      <c r="D60" s="110"/>
      <c r="E60" s="110"/>
      <c r="F60" s="110"/>
    </row>
    <row r="61" spans="1:6" s="111" customFormat="1" ht="15.75" customHeight="1" thickBot="1" x14ac:dyDescent="0.3">
      <c r="A61" s="130" t="s">
        <v>339</v>
      </c>
      <c r="B61" s="318" t="s">
        <v>45</v>
      </c>
      <c r="C61" s="319"/>
      <c r="D61" s="110"/>
      <c r="E61" s="110"/>
      <c r="F61" s="110"/>
    </row>
    <row r="62" spans="1:6" s="111" customFormat="1" ht="15.75" customHeight="1" thickBot="1" x14ac:dyDescent="0.3">
      <c r="A62" s="320" t="s">
        <v>443</v>
      </c>
      <c r="B62" s="321"/>
      <c r="C62" s="322"/>
      <c r="D62" s="110"/>
      <c r="E62" s="110"/>
      <c r="F62" s="110"/>
    </row>
    <row r="63" spans="1:6" s="111" customFormat="1" ht="15.75" customHeight="1" thickBot="1" x14ac:dyDescent="0.3">
      <c r="A63" s="126" t="s">
        <v>60</v>
      </c>
      <c r="B63" s="331" t="s">
        <v>639</v>
      </c>
      <c r="C63" s="332"/>
      <c r="D63" s="110"/>
      <c r="E63" s="110"/>
      <c r="F63" s="110"/>
    </row>
    <row r="64" spans="1:6" s="108" customFormat="1" ht="40" customHeight="1" x14ac:dyDescent="0.25">
      <c r="A64" s="325" t="s">
        <v>44</v>
      </c>
      <c r="B64" s="327" t="s">
        <v>649</v>
      </c>
      <c r="C64" s="328"/>
      <c r="D64" s="107"/>
      <c r="E64" s="107"/>
      <c r="F64" s="107"/>
    </row>
    <row r="65" spans="1:6" s="108" customFormat="1" ht="15.75" customHeight="1" thickBot="1" x14ac:dyDescent="0.3">
      <c r="A65" s="326"/>
      <c r="B65" s="329" t="s">
        <v>640</v>
      </c>
      <c r="C65" s="330"/>
      <c r="D65" s="107"/>
      <c r="E65" s="107"/>
      <c r="F65" s="107"/>
    </row>
    <row r="66" spans="1:6" s="106" customFormat="1" ht="15.75" customHeight="1" x14ac:dyDescent="0.3"/>
    <row r="67" spans="1:6" s="106" customFormat="1" ht="15.75" customHeight="1" x14ac:dyDescent="0.3"/>
    <row r="68" spans="1:6" s="106" customFormat="1" ht="15.75" customHeight="1" x14ac:dyDescent="0.3"/>
    <row r="69" spans="1:6" s="106" customFormat="1" ht="15.75" customHeight="1" x14ac:dyDescent="0.3">
      <c r="B69" s="112"/>
    </row>
    <row r="70" spans="1:6" s="106" customFormat="1" ht="15.75" customHeight="1" x14ac:dyDescent="0.3"/>
    <row r="71" spans="1:6" s="106" customFormat="1" ht="15.75" customHeight="1" x14ac:dyDescent="0.3"/>
    <row r="72" spans="1:6" s="106" customFormat="1" ht="15.75" customHeight="1" x14ac:dyDescent="0.3"/>
    <row r="73" spans="1:6" s="106" customFormat="1" ht="15.75" customHeight="1" x14ac:dyDescent="0.3"/>
    <row r="74" spans="1:6" s="106" customFormat="1" ht="15.75" customHeight="1" x14ac:dyDescent="0.3"/>
    <row r="75" spans="1:6" s="106" customFormat="1" ht="15.75" customHeight="1" x14ac:dyDescent="0.3">
      <c r="B75" s="113"/>
    </row>
    <row r="76" spans="1:6" s="106" customFormat="1" ht="15.75" customHeight="1" x14ac:dyDescent="0.3"/>
    <row r="77" spans="1:6" s="106" customFormat="1" ht="15.75" customHeight="1" x14ac:dyDescent="0.3"/>
    <row r="78" spans="1:6" s="106" customFormat="1" ht="15.75" customHeight="1" x14ac:dyDescent="0.3"/>
    <row r="79" spans="1:6" s="106" customFormat="1" ht="15.75" customHeight="1" x14ac:dyDescent="0.3"/>
    <row r="80" spans="1:6" s="106" customFormat="1" ht="15.75" customHeight="1" x14ac:dyDescent="0.3"/>
    <row r="81" s="106" customFormat="1" ht="15.75" customHeight="1" x14ac:dyDescent="0.3"/>
    <row r="82" s="106" customFormat="1" ht="15.75" customHeight="1" x14ac:dyDescent="0.3"/>
    <row r="83" s="106" customFormat="1" ht="15.75" customHeight="1" x14ac:dyDescent="0.3"/>
    <row r="84" s="106" customFormat="1" ht="15.75" customHeight="1" x14ac:dyDescent="0.3"/>
    <row r="85" s="106" customFormat="1" ht="15.75" customHeight="1" x14ac:dyDescent="0.3"/>
    <row r="86" s="106" customFormat="1" ht="15.75" customHeight="1" x14ac:dyDescent="0.3"/>
    <row r="87" s="106" customFormat="1" ht="15.75" customHeight="1" x14ac:dyDescent="0.3"/>
    <row r="88" s="106" customFormat="1" ht="15.75" customHeight="1" x14ac:dyDescent="0.3"/>
    <row r="89" s="106" customFormat="1" ht="15.75" customHeight="1" x14ac:dyDescent="0.3"/>
    <row r="90" s="106" customFormat="1" ht="15.75" customHeight="1" x14ac:dyDescent="0.3"/>
  </sheetData>
  <sheetProtection algorithmName="SHA-512" hashValue="b5IPqo9RmtfXFlffVArF240FvBwqVk7aP0V80uIRD1vttup3uh3YptiU0U6Yv9Rs7Bj5BpfBC2JuYMq/2yh77g==" saltValue="QhnDt7DE0iHxJ/PbgCqJAQ==" spinCount="100000" sheet="1" objects="1" scenarios="1"/>
  <mergeCells count="57">
    <mergeCell ref="B59:C59"/>
    <mergeCell ref="B34:C34"/>
    <mergeCell ref="B30:C30"/>
    <mergeCell ref="B40:C40"/>
    <mergeCell ref="B41:C41"/>
    <mergeCell ref="B42:C42"/>
    <mergeCell ref="B38:C38"/>
    <mergeCell ref="B37:C37"/>
    <mergeCell ref="B36:C36"/>
    <mergeCell ref="B35:C35"/>
    <mergeCell ref="A47:C47"/>
    <mergeCell ref="A43:C43"/>
    <mergeCell ref="B44:C44"/>
    <mergeCell ref="B45:C45"/>
    <mergeCell ref="B46:C46"/>
    <mergeCell ref="B56:C56"/>
    <mergeCell ref="B3:C3"/>
    <mergeCell ref="B9:C9"/>
    <mergeCell ref="A25:C25"/>
    <mergeCell ref="A33:C33"/>
    <mergeCell ref="A39:C39"/>
    <mergeCell ref="B18:C18"/>
    <mergeCell ref="B32:C32"/>
    <mergeCell ref="B31:C31"/>
    <mergeCell ref="A1:C1"/>
    <mergeCell ref="A2:C2"/>
    <mergeCell ref="B29:C29"/>
    <mergeCell ref="B24:C24"/>
    <mergeCell ref="B21:C21"/>
    <mergeCell ref="B28:C28"/>
    <mergeCell ref="B27:C27"/>
    <mergeCell ref="B26:C26"/>
    <mergeCell ref="B4:C4"/>
    <mergeCell ref="B6:C6"/>
    <mergeCell ref="B5:C5"/>
    <mergeCell ref="B12:C12"/>
    <mergeCell ref="B11:C11"/>
    <mergeCell ref="B23:C23"/>
    <mergeCell ref="B22:C22"/>
    <mergeCell ref="B10:C10"/>
    <mergeCell ref="B55:C55"/>
    <mergeCell ref="B58:C58"/>
    <mergeCell ref="B57:C57"/>
    <mergeCell ref="B7:C7"/>
    <mergeCell ref="B16:C16"/>
    <mergeCell ref="B14:C14"/>
    <mergeCell ref="B13:C13"/>
    <mergeCell ref="B8:C8"/>
    <mergeCell ref="B17:C17"/>
    <mergeCell ref="B19:C19"/>
    <mergeCell ref="B61:C61"/>
    <mergeCell ref="A62:C62"/>
    <mergeCell ref="B60:C60"/>
    <mergeCell ref="A64:A65"/>
    <mergeCell ref="B64:C64"/>
    <mergeCell ref="B65:C65"/>
    <mergeCell ref="B63:C63"/>
  </mergeCells>
  <phoneticPr fontId="11" type="noConversion"/>
  <dataValidations count="2">
    <dataValidation type="list" allowBlank="1" showInputMessage="1" showErrorMessage="1" errorTitle="Freight Code" error="You must select the freight code from the drop down box." promptTitle="Freight Code" prompt="Select collect or pre-paid freight code using the drop down box." sqref="B56:C56" xr:uid="{00000000-0002-0000-0100-000000000000}">
      <formula1>"COLLECT: Wegmans pays freight → Vendor ships as per the Wegmans Vendor Guide., PRE-PAID: Vendor pays freight → Vendor ships as desired referencing the Wegmans Vendor Guide."</formula1>
    </dataValidation>
    <dataValidation allowBlank="1" showInputMessage="1" showErrorMessage="1" promptTitle="FOB LOCATION" prompt="Add the City and State._x000a_Example:  Rochester, New York" sqref="B55:C55" xr:uid="{A3512D0E-F3F5-46BA-AD56-170CB51D2B5D}"/>
  </dataValidations>
  <hyperlinks>
    <hyperlink ref="B65" r:id="rId1" xr:uid="{00000000-0004-0000-0100-000000000000}"/>
    <hyperlink ref="B63" r:id="rId2" xr:uid="{00000000-0004-0000-0100-000001000000}"/>
    <hyperlink ref="C15" r:id="rId3" xr:uid="{00000000-0004-0000-0100-000002000000}"/>
    <hyperlink ref="B15" r:id="rId4" xr:uid="{00000000-0004-0000-0100-000003000000}"/>
    <hyperlink ref="B16:C16" location="'EDI Setup Form'!C6" display="If you were prompted by the Merchant/Product Coordiantor to setup as EDI with Wegmans CLICK HERE for the EDI Setup Form." xr:uid="{00000000-0004-0000-0100-000004000000}"/>
    <hyperlink ref="B63:C63" r:id="rId5" display="https://www.wegmans.com/service/for-our-suppliers.html" xr:uid="{00000000-0004-0000-0100-000005000000}"/>
    <hyperlink ref="B18:C18" location="'Syndigo-Wegmans'!A1" display="CLICK HERE TO ACCESS CONTACT INFORMATION AND SIGN UP PROCUDERS FOR SYNDIGO" xr:uid="{00000000-0004-0000-0100-000006000000}"/>
    <hyperlink ref="B17:C17" location="'Certificate of Insurance - COI'!A1" display="CLICK HERE TO ACCESS THE INFORMATION AND PROCUDERS FOR CERTIFICATE OF INSURANCE" xr:uid="{F3934919-E653-4BFC-86F4-B2D429EDD572}"/>
    <hyperlink ref="B19:C19" location="'Smarter Sorting'!A1" display="CLICK HERE TO ACCESS CONTACT INFORMATION AND LINKS FOR SIGNING UP WITH SMARTER SORTING" xr:uid="{BF35E7B0-DF06-439F-AF0D-5DB2D9B0899F}"/>
  </hyperlinks>
  <printOptions horizontalCentered="1" verticalCentered="1"/>
  <pageMargins left="0" right="0" top="0" bottom="0" header="0.5" footer="0"/>
  <pageSetup scale="76" orientation="portrait" r:id="rId6"/>
  <headerFooter alignWithMargins="0"/>
  <legacyDrawing r:id="rId7"/>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
  <sheetViews>
    <sheetView workbookViewId="0"/>
  </sheetViews>
  <sheetFormatPr defaultRowHeight="14" x14ac:dyDescent="0.3"/>
  <sheetData/>
  <pageMargins left="0.7" right="0.7" top="0.75" bottom="0.75" header="0.3" footer="0.3"/>
  <pageSetup orientation="portrait" r:id="rId1"/>
  <customProperties>
    <customPr name="CafeStyleVersion" r:id="rId2"/>
    <customPr name="LastTupleSet_COR_Mappings" r:id="rId3"/>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B0F0"/>
    <pageSetUpPr fitToPage="1"/>
  </sheetPr>
  <dimension ref="A1:BA95"/>
  <sheetViews>
    <sheetView showGridLines="0" zoomScale="90" zoomScaleNormal="90" zoomScaleSheetLayoutView="85" zoomScalePageLayoutView="75" workbookViewId="0">
      <pane xSplit="5" ySplit="14" topLeftCell="F15" activePane="bottomRight" state="frozen"/>
      <selection pane="topRight" activeCell="F1" sqref="F1"/>
      <selection pane="bottomLeft" activeCell="A15" sqref="A15"/>
      <selection pane="bottomRight" activeCell="G15" sqref="G15"/>
    </sheetView>
  </sheetViews>
  <sheetFormatPr defaultColWidth="8.58203125" defaultRowHeight="11.5" x14ac:dyDescent="0.3"/>
  <cols>
    <col min="1" max="1" width="13.58203125" style="4" customWidth="1"/>
    <col min="2" max="4" width="6.08203125" style="4" customWidth="1"/>
    <col min="5" max="5" width="10.58203125" style="4" customWidth="1"/>
    <col min="6" max="6" width="19.33203125" style="4" bestFit="1" customWidth="1"/>
    <col min="7" max="7" width="17.08203125" style="4" customWidth="1"/>
    <col min="8" max="8" width="18.08203125" style="4" customWidth="1"/>
    <col min="9" max="9" width="16.33203125" style="16" customWidth="1"/>
    <col min="10" max="10" width="37.83203125" style="4" customWidth="1"/>
    <col min="11" max="11" width="7.08203125" style="4" customWidth="1"/>
    <col min="12" max="12" width="9.33203125" style="4" customWidth="1"/>
    <col min="13" max="13" width="8.08203125" style="4" customWidth="1"/>
    <col min="14" max="14" width="9" style="4" customWidth="1"/>
    <col min="15" max="16" width="10.58203125" style="4" customWidth="1"/>
    <col min="17" max="18" width="7.58203125" style="4" customWidth="1"/>
    <col min="19" max="19" width="14.58203125" style="4" bestFit="1" customWidth="1"/>
    <col min="20" max="20" width="10" style="4" customWidth="1"/>
    <col min="21" max="21" width="12" style="4" bestFit="1" customWidth="1"/>
    <col min="22" max="24" width="7.08203125" style="4" customWidth="1"/>
    <col min="25" max="25" width="8.08203125" style="4" customWidth="1"/>
    <col min="26" max="28" width="7.08203125" style="4" customWidth="1"/>
    <col min="29" max="29" width="8.08203125" style="4" customWidth="1"/>
    <col min="30" max="32" width="7.08203125" style="4" customWidth="1"/>
    <col min="33" max="34" width="7.58203125" style="4" customWidth="1"/>
    <col min="35" max="37" width="7.08203125" style="4" customWidth="1"/>
    <col min="38" max="39" width="8.58203125" style="11" bestFit="1" customWidth="1"/>
    <col min="40" max="40" width="8.58203125" style="9" customWidth="1"/>
    <col min="41" max="41" width="7.58203125" style="9" customWidth="1"/>
    <col min="42" max="42" width="9.58203125" style="9" customWidth="1"/>
    <col min="43" max="43" width="9.58203125" style="10" customWidth="1"/>
    <col min="44" max="45" width="7.08203125" style="4" customWidth="1"/>
    <col min="46" max="46" width="8.08203125" style="11" customWidth="1"/>
    <col min="47" max="47" width="7.08203125" style="4" customWidth="1"/>
    <col min="48" max="48" width="6.58203125" style="4" customWidth="1"/>
    <col min="49" max="49" width="7.08203125" style="12" customWidth="1"/>
    <col min="50" max="50" width="10.83203125" style="11" bestFit="1" customWidth="1"/>
    <col min="51" max="51" width="11.58203125" style="4" bestFit="1" customWidth="1"/>
    <col min="52" max="52" width="11.5" style="4" bestFit="1" customWidth="1"/>
    <col min="53" max="16384" width="8.58203125" style="4"/>
  </cols>
  <sheetData>
    <row r="1" spans="1:53" s="34" customFormat="1" ht="20.149999999999999" customHeight="1" x14ac:dyDescent="0.35">
      <c r="A1" s="31" t="s">
        <v>636</v>
      </c>
      <c r="B1" s="32"/>
      <c r="C1" s="32"/>
      <c r="D1" s="32"/>
      <c r="E1" s="32"/>
      <c r="F1" s="32"/>
      <c r="G1" s="32"/>
      <c r="H1" s="33" t="s">
        <v>714</v>
      </c>
      <c r="J1" s="35"/>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6"/>
      <c r="AM1" s="36"/>
      <c r="AN1" s="32"/>
      <c r="AO1" s="32"/>
      <c r="AP1" s="32"/>
      <c r="AQ1" s="36"/>
      <c r="AR1" s="32"/>
      <c r="AS1" s="32"/>
      <c r="AT1" s="36"/>
      <c r="AU1" s="32"/>
      <c r="AV1" s="32"/>
      <c r="AW1" s="37"/>
      <c r="AX1" s="36"/>
      <c r="AY1" s="32"/>
      <c r="AZ1" s="32"/>
    </row>
    <row r="2" spans="1:53" s="44" customFormat="1" ht="20.149999999999999" customHeight="1" thickBot="1" x14ac:dyDescent="0.35">
      <c r="A2" s="425" t="s">
        <v>334</v>
      </c>
      <c r="B2" s="425"/>
      <c r="C2" s="424" t="str">
        <f>IF('Vendor Information'!B5&lt;&gt;0,'Vendor Information'!B5,IF('Vendor Information'!B4&lt;&gt;0,'Vendor Information'!B4,"" ))</f>
        <v/>
      </c>
      <c r="D2" s="424"/>
      <c r="E2" s="424"/>
      <c r="F2" s="424"/>
      <c r="G2" s="424"/>
      <c r="H2" s="424"/>
      <c r="I2" s="366" t="str">
        <f>IF(OR(H5="WHSE 194",H5="WHSE 102",H5="Quick Response"),"ATTENTION MERCHANT: Please verify the ship date based on average transit times in business days below.","")</f>
        <v/>
      </c>
      <c r="J2" s="366"/>
      <c r="K2" s="39"/>
      <c r="L2" s="40"/>
      <c r="M2" s="41"/>
      <c r="N2" s="41"/>
      <c r="O2" s="41"/>
      <c r="P2" s="41"/>
      <c r="Q2" s="375" t="s">
        <v>664</v>
      </c>
      <c r="R2" s="375"/>
      <c r="S2" s="375"/>
      <c r="T2" s="375"/>
      <c r="U2" s="375"/>
      <c r="V2" s="375"/>
      <c r="W2" s="375"/>
      <c r="X2" s="375"/>
      <c r="Y2" s="375"/>
      <c r="Z2" s="375"/>
      <c r="AA2" s="375"/>
      <c r="AB2" s="375"/>
      <c r="AC2" s="375"/>
      <c r="AD2" s="375"/>
      <c r="AE2" s="375"/>
      <c r="AF2" s="375"/>
      <c r="AG2" s="375"/>
      <c r="AH2" s="375"/>
      <c r="AI2" s="375"/>
      <c r="AJ2" s="375"/>
      <c r="AK2" s="375"/>
      <c r="AL2" s="375"/>
      <c r="AM2" s="375"/>
      <c r="AN2" s="40"/>
      <c r="AO2" s="40"/>
      <c r="AP2" s="40"/>
      <c r="AQ2" s="42"/>
      <c r="AR2" s="39"/>
      <c r="AS2" s="39"/>
      <c r="AT2" s="42"/>
      <c r="AU2" s="40"/>
      <c r="AV2" s="40"/>
      <c r="AW2" s="43"/>
      <c r="AX2" s="42"/>
      <c r="AY2" s="40"/>
      <c r="AZ2" s="40"/>
    </row>
    <row r="3" spans="1:53" s="44" customFormat="1" ht="20.149999999999999" customHeight="1" thickBot="1" x14ac:dyDescent="0.35">
      <c r="A3" s="138" t="s">
        <v>1</v>
      </c>
      <c r="B3" s="432"/>
      <c r="C3" s="432"/>
      <c r="D3" s="432"/>
      <c r="E3" s="40"/>
      <c r="F3" s="40"/>
      <c r="G3" s="138" t="s">
        <v>18</v>
      </c>
      <c r="H3" s="174"/>
      <c r="I3" s="366"/>
      <c r="J3" s="366"/>
      <c r="K3" s="40"/>
      <c r="L3" s="40"/>
      <c r="M3" s="40"/>
      <c r="N3" s="40"/>
      <c r="O3" s="40"/>
      <c r="P3" s="40"/>
      <c r="Q3" s="365" t="s">
        <v>645</v>
      </c>
      <c r="R3" s="365"/>
      <c r="S3" s="365"/>
      <c r="T3" s="365"/>
      <c r="U3" s="365"/>
      <c r="V3" s="365"/>
      <c r="W3" s="365"/>
      <c r="X3" s="365"/>
      <c r="Y3" s="365"/>
      <c r="Z3" s="365"/>
      <c r="AA3" s="365"/>
      <c r="AB3" s="365"/>
      <c r="AC3" s="365"/>
      <c r="AD3" s="365"/>
      <c r="AE3" s="365"/>
      <c r="AF3" s="365"/>
      <c r="AG3" s="365"/>
      <c r="AH3" s="365"/>
      <c r="AI3" s="365"/>
      <c r="AJ3" s="365"/>
      <c r="AK3" s="365"/>
      <c r="AL3" s="365"/>
      <c r="AM3" s="365"/>
      <c r="AN3" s="45"/>
      <c r="AO3" s="118"/>
      <c r="AP3" s="118"/>
      <c r="AQ3" s="118"/>
      <c r="AR3" s="118"/>
      <c r="AS3" s="118"/>
      <c r="AT3" s="118"/>
      <c r="AU3" s="118"/>
      <c r="AW3" s="48"/>
      <c r="AX3" s="47"/>
    </row>
    <row r="4" spans="1:53" s="44" customFormat="1" ht="20.149999999999999" customHeight="1" thickBot="1" x14ac:dyDescent="0.35">
      <c r="A4" s="138" t="s">
        <v>2</v>
      </c>
      <c r="B4" s="433"/>
      <c r="C4" s="433"/>
      <c r="D4" s="433"/>
      <c r="E4" s="40"/>
      <c r="F4" s="136" t="s">
        <v>661</v>
      </c>
      <c r="G4" s="138" t="s">
        <v>19</v>
      </c>
      <c r="H4" s="174"/>
      <c r="I4" s="366"/>
      <c r="J4" s="366"/>
      <c r="L4" s="40"/>
      <c r="M4" s="40"/>
      <c r="N4" s="40"/>
      <c r="O4" s="40"/>
      <c r="P4" s="40"/>
      <c r="Q4" s="365"/>
      <c r="R4" s="365"/>
      <c r="S4" s="365"/>
      <c r="T4" s="365"/>
      <c r="U4" s="365"/>
      <c r="V4" s="365"/>
      <c r="W4" s="365"/>
      <c r="X4" s="365"/>
      <c r="Y4" s="365"/>
      <c r="Z4" s="365"/>
      <c r="AA4" s="365"/>
      <c r="AB4" s="365"/>
      <c r="AC4" s="365"/>
      <c r="AD4" s="365"/>
      <c r="AE4" s="365"/>
      <c r="AF4" s="365"/>
      <c r="AG4" s="365"/>
      <c r="AH4" s="365"/>
      <c r="AI4" s="365"/>
      <c r="AJ4" s="365"/>
      <c r="AK4" s="365"/>
      <c r="AL4" s="365"/>
      <c r="AM4" s="365"/>
      <c r="AN4" s="49"/>
      <c r="AO4" s="118"/>
      <c r="AP4" s="118"/>
      <c r="AQ4" s="118"/>
      <c r="AR4" s="118"/>
      <c r="AS4" s="118"/>
      <c r="AT4" s="118"/>
      <c r="AU4" s="118"/>
      <c r="AV4" s="46"/>
      <c r="AW4" s="51"/>
      <c r="AX4" s="50"/>
      <c r="AY4" s="46"/>
      <c r="AZ4" s="46"/>
    </row>
    <row r="5" spans="1:53" s="44" customFormat="1" ht="20.149999999999999" customHeight="1" thickBot="1" x14ac:dyDescent="0.35">
      <c r="A5" s="138" t="s">
        <v>3</v>
      </c>
      <c r="B5" s="433"/>
      <c r="C5" s="433"/>
      <c r="D5" s="433"/>
      <c r="E5" s="40"/>
      <c r="F5" s="137" t="str">
        <f>IF('Vendor Information'!$B$59="","NO TERMS",('Vendor Information'!$B$59))</f>
        <v>NO TERMS</v>
      </c>
      <c r="G5" s="138" t="s">
        <v>65</v>
      </c>
      <c r="H5" s="175"/>
      <c r="I5" s="52" t="str">
        <f>IF(LEFT(I2,1)="A","Primary Ship Loc.","")</f>
        <v/>
      </c>
      <c r="J5" s="40" t="str">
        <f>IF(LEFT(I2,1)="A",IFERROR(VLOOKUP('Vendor Information'!B52,'Transit Time'!A4:D100,4,FALSE),"ERROR → VERIFY VENDOR ENTERED SHIP LOCATION"),"")</f>
        <v/>
      </c>
      <c r="K5" s="53"/>
      <c r="L5" s="40"/>
      <c r="M5" s="40"/>
      <c r="N5" s="40"/>
      <c r="O5" s="40"/>
      <c r="P5" s="40"/>
      <c r="Q5" s="365"/>
      <c r="R5" s="365"/>
      <c r="S5" s="365"/>
      <c r="T5" s="365"/>
      <c r="U5" s="365"/>
      <c r="V5" s="365"/>
      <c r="W5" s="365"/>
      <c r="X5" s="365"/>
      <c r="Y5" s="365"/>
      <c r="Z5" s="365"/>
      <c r="AA5" s="365"/>
      <c r="AB5" s="365"/>
      <c r="AC5" s="365"/>
      <c r="AD5" s="365"/>
      <c r="AE5" s="365"/>
      <c r="AF5" s="365"/>
      <c r="AG5" s="365"/>
      <c r="AH5" s="365"/>
      <c r="AI5" s="365"/>
      <c r="AJ5" s="365"/>
      <c r="AK5" s="365"/>
      <c r="AL5" s="365"/>
      <c r="AM5" s="365"/>
      <c r="AN5" s="54"/>
      <c r="AO5" s="118"/>
      <c r="AP5" s="118"/>
      <c r="AQ5" s="118"/>
      <c r="AR5" s="118"/>
      <c r="AS5" s="118"/>
      <c r="AT5" s="118"/>
      <c r="AU5" s="118"/>
      <c r="AV5" s="55"/>
      <c r="AW5" s="55"/>
      <c r="AX5" s="55"/>
      <c r="AY5" s="55"/>
      <c r="AZ5" s="55"/>
    </row>
    <row r="6" spans="1:53" s="44" customFormat="1" ht="20.149999999999999" customHeight="1" thickBot="1" x14ac:dyDescent="0.35">
      <c r="A6" s="138" t="s">
        <v>64</v>
      </c>
      <c r="B6" s="434"/>
      <c r="C6" s="434"/>
      <c r="D6" s="434"/>
      <c r="E6" s="40"/>
      <c r="F6" s="136" t="s">
        <v>61</v>
      </c>
      <c r="G6" s="138" t="s">
        <v>66</v>
      </c>
      <c r="H6" s="116"/>
      <c r="I6" s="52" t="str">
        <f>IF(AND(LEFT(I2,1)="A",'Vendor Information'!C52&lt;&gt;0),"Secondary Ship Loc.","")</f>
        <v/>
      </c>
      <c r="J6" s="40" t="str">
        <f>IF(LEFT(I2,1)="A",IFERROR(VLOOKUP('Vendor Information'!C52,'Transit Time'!A4:D100,4,FALSE),""),"")</f>
        <v/>
      </c>
      <c r="K6" s="53"/>
      <c r="L6" s="40"/>
      <c r="M6" s="40"/>
      <c r="N6" s="40"/>
      <c r="O6" s="40"/>
      <c r="P6" s="40"/>
      <c r="Q6" s="365"/>
      <c r="R6" s="365"/>
      <c r="S6" s="365"/>
      <c r="T6" s="365"/>
      <c r="U6" s="365"/>
      <c r="V6" s="365"/>
      <c r="W6" s="365"/>
      <c r="X6" s="365"/>
      <c r="Y6" s="365"/>
      <c r="Z6" s="365"/>
      <c r="AA6" s="365"/>
      <c r="AB6" s="365"/>
      <c r="AC6" s="365"/>
      <c r="AD6" s="365"/>
      <c r="AE6" s="365"/>
      <c r="AF6" s="365"/>
      <c r="AG6" s="365"/>
      <c r="AH6" s="365"/>
      <c r="AI6" s="365"/>
      <c r="AJ6" s="365"/>
      <c r="AK6" s="365"/>
      <c r="AL6" s="365"/>
      <c r="AM6" s="365"/>
      <c r="AN6" s="54"/>
      <c r="AO6" s="118"/>
      <c r="AP6" s="118"/>
      <c r="AQ6" s="118"/>
      <c r="AR6" s="118"/>
      <c r="AS6" s="118"/>
      <c r="AT6" s="118"/>
      <c r="AU6" s="118"/>
      <c r="AV6" s="55"/>
      <c r="AW6" s="55"/>
      <c r="AX6" s="55"/>
      <c r="AY6" s="55"/>
      <c r="AZ6" s="55"/>
    </row>
    <row r="7" spans="1:53" s="44" customFormat="1" ht="20.149999999999999" customHeight="1" thickBot="1" x14ac:dyDescent="0.35">
      <c r="A7" s="138" t="s">
        <v>7</v>
      </c>
      <c r="B7" s="435"/>
      <c r="C7" s="435"/>
      <c r="D7" s="435"/>
      <c r="E7" s="40"/>
      <c r="F7" s="187" t="str">
        <f>IF('Vendor Information'!$B$56="","NO FREIGHT CODE",(IF('Vendor Information'!$B$56="COLLECT: Wegmans pays freight → Vendor ships as per the Wegmans Vendor Guide.","COLLECT",(IF('Vendor Information'!$B$56="PRE-PAID: Vendor pays freight → Vendor ships as desired referencing the Wegmans Vendor Guide.","PRE-PAID")))))</f>
        <v>NO FREIGHT CODE</v>
      </c>
      <c r="G7" s="32"/>
      <c r="H7" s="32"/>
      <c r="I7" s="56"/>
      <c r="J7" s="40"/>
      <c r="K7" s="40"/>
      <c r="L7" s="40"/>
      <c r="M7" s="57"/>
      <c r="N7" s="57"/>
      <c r="O7" s="57"/>
      <c r="P7" s="57"/>
      <c r="Q7" s="40"/>
      <c r="R7" s="57"/>
      <c r="S7" s="57"/>
      <c r="T7" s="57"/>
      <c r="U7" s="57"/>
      <c r="V7" s="40"/>
      <c r="W7" s="58"/>
      <c r="X7" s="58"/>
      <c r="Y7" s="58"/>
      <c r="Z7" s="58"/>
      <c r="AA7" s="40"/>
      <c r="AB7" s="59"/>
      <c r="AC7" s="59"/>
      <c r="AD7" s="40"/>
      <c r="AE7" s="40"/>
      <c r="AF7" s="40"/>
      <c r="AG7" s="40"/>
      <c r="AH7" s="40"/>
      <c r="AI7" s="40"/>
      <c r="AJ7" s="40"/>
      <c r="AK7" s="40"/>
      <c r="AL7" s="40"/>
      <c r="AM7" s="40"/>
      <c r="AN7" s="60"/>
      <c r="AO7" s="40"/>
      <c r="AP7" s="60"/>
      <c r="AQ7" s="60"/>
      <c r="AR7" s="40"/>
      <c r="AS7" s="40"/>
      <c r="AT7" s="60"/>
      <c r="AU7" s="60"/>
      <c r="AV7" s="60"/>
      <c r="AW7" s="60"/>
      <c r="AX7" s="60"/>
      <c r="AY7" s="60"/>
      <c r="AZ7" s="60"/>
    </row>
    <row r="8" spans="1:53" s="44" customFormat="1" ht="20.149999999999999" customHeight="1" thickBot="1" x14ac:dyDescent="0.35">
      <c r="A8" s="138" t="s">
        <v>28</v>
      </c>
      <c r="B8" s="401"/>
      <c r="C8" s="401"/>
      <c r="D8" s="401"/>
      <c r="E8" s="40"/>
      <c r="F8" s="402" t="s">
        <v>610</v>
      </c>
      <c r="G8" s="403"/>
      <c r="H8" s="371" t="s">
        <v>335</v>
      </c>
      <c r="I8" s="372"/>
      <c r="J8" s="415" t="s">
        <v>647</v>
      </c>
      <c r="K8" s="416"/>
      <c r="L8" s="417"/>
      <c r="M8" s="406" t="str">
        <f>IF($H$5="Quick Response",(IF(COUNTIF($O$15:$O$94,"CASE")&gt;0,"REMINDER: Case Pack Item ONLY: Set STORE REPLENISHMENT LEVEL and ORDERABLE LEVEL to Retail Unit","")),"")</f>
        <v/>
      </c>
      <c r="N8" s="407"/>
      <c r="O8" s="407"/>
      <c r="P8" s="408"/>
      <c r="Q8" s="392" t="s">
        <v>672</v>
      </c>
      <c r="R8" s="393"/>
      <c r="S8" s="57"/>
      <c r="T8" s="57"/>
      <c r="U8" s="57"/>
      <c r="V8" s="58"/>
      <c r="W8" s="58"/>
      <c r="X8" s="58"/>
      <c r="Y8" s="58"/>
      <c r="Z8" s="58"/>
      <c r="AA8" s="59"/>
      <c r="AB8" s="59"/>
      <c r="AC8" s="59"/>
      <c r="AD8" s="40"/>
      <c r="AE8" s="40"/>
      <c r="AF8" s="40"/>
      <c r="AG8" s="40"/>
      <c r="AH8" s="40"/>
      <c r="AL8" s="40"/>
      <c r="AM8" s="40"/>
      <c r="AN8" s="39"/>
      <c r="AO8" s="39"/>
      <c r="AP8" s="39"/>
      <c r="AQ8" s="61"/>
      <c r="AR8" s="40"/>
      <c r="AS8" s="40"/>
      <c r="AT8" s="61"/>
      <c r="AU8" s="39"/>
      <c r="AV8" s="39"/>
      <c r="AW8" s="62"/>
      <c r="AX8" s="61"/>
      <c r="AY8" s="39"/>
      <c r="AZ8" s="39"/>
    </row>
    <row r="9" spans="1:53" s="44" customFormat="1" ht="20.149999999999999" customHeight="1" thickBot="1" x14ac:dyDescent="0.35">
      <c r="A9" s="138" t="s">
        <v>37</v>
      </c>
      <c r="B9" s="401"/>
      <c r="C9" s="401"/>
      <c r="D9" s="401"/>
      <c r="E9" s="40"/>
      <c r="F9" s="404"/>
      <c r="G9" s="405"/>
      <c r="H9" s="373"/>
      <c r="I9" s="374"/>
      <c r="J9" s="418"/>
      <c r="K9" s="419"/>
      <c r="L9" s="420"/>
      <c r="M9" s="409"/>
      <c r="N9" s="410"/>
      <c r="O9" s="410"/>
      <c r="P9" s="411"/>
      <c r="Q9" s="394"/>
      <c r="R9" s="395"/>
      <c r="S9" s="57"/>
      <c r="T9" s="57"/>
      <c r="U9" s="57"/>
      <c r="V9" s="58"/>
      <c r="W9" s="58"/>
      <c r="X9" s="58"/>
      <c r="Y9" s="58"/>
      <c r="Z9" s="58"/>
      <c r="AA9" s="59"/>
      <c r="AB9" s="59"/>
      <c r="AC9" s="59"/>
      <c r="AD9" s="40"/>
      <c r="AE9" s="40"/>
      <c r="AF9" s="40"/>
      <c r="AG9" s="40"/>
      <c r="AH9" s="40"/>
      <c r="AI9" s="381" t="s">
        <v>711</v>
      </c>
      <c r="AJ9" s="382"/>
      <c r="AK9" s="383"/>
      <c r="AL9" s="40"/>
      <c r="AM9" s="40"/>
      <c r="AN9" s="39"/>
      <c r="AO9" s="39"/>
      <c r="AP9" s="39"/>
      <c r="AQ9" s="61"/>
      <c r="AR9" s="40"/>
      <c r="AS9" s="40"/>
      <c r="AT9" s="61"/>
      <c r="AU9" s="39"/>
      <c r="AV9" s="39"/>
      <c r="AW9" s="62"/>
      <c r="AX9" s="61"/>
      <c r="AY9" s="39"/>
      <c r="AZ9" s="39"/>
    </row>
    <row r="10" spans="1:53" s="69" customFormat="1" ht="20.149999999999999" customHeight="1" thickBot="1" x14ac:dyDescent="0.35">
      <c r="A10" s="63"/>
      <c r="B10" s="38"/>
      <c r="C10" s="38"/>
      <c r="D10" s="38"/>
      <c r="E10" s="38"/>
      <c r="F10" s="404"/>
      <c r="G10" s="405"/>
      <c r="H10" s="373"/>
      <c r="I10" s="374"/>
      <c r="J10" s="418"/>
      <c r="K10" s="419"/>
      <c r="L10" s="420"/>
      <c r="M10" s="409"/>
      <c r="N10" s="410"/>
      <c r="O10" s="410"/>
      <c r="P10" s="411"/>
      <c r="Q10" s="394"/>
      <c r="R10" s="395"/>
      <c r="S10" s="57"/>
      <c r="T10" s="57"/>
      <c r="U10" s="57"/>
      <c r="V10" s="58"/>
      <c r="W10" s="58"/>
      <c r="X10" s="58"/>
      <c r="Y10" s="58"/>
      <c r="Z10" s="58"/>
      <c r="AA10" s="59"/>
      <c r="AB10" s="59"/>
      <c r="AC10" s="59"/>
      <c r="AD10" s="64"/>
      <c r="AE10" s="64"/>
      <c r="AF10" s="64"/>
      <c r="AG10" s="64"/>
      <c r="AH10" s="64"/>
      <c r="AI10" s="384"/>
      <c r="AJ10" s="385"/>
      <c r="AK10" s="386"/>
      <c r="AL10" s="65"/>
      <c r="AM10" s="65"/>
      <c r="AN10" s="67"/>
      <c r="AO10" s="66"/>
      <c r="AP10" s="66"/>
      <c r="AQ10" s="65"/>
      <c r="AR10" s="64"/>
      <c r="AS10" s="64"/>
      <c r="AT10" s="65"/>
      <c r="AU10" s="66"/>
      <c r="AV10" s="66"/>
      <c r="AW10" s="68"/>
      <c r="AX10" s="65"/>
      <c r="AY10" s="66"/>
      <c r="AZ10" s="66"/>
    </row>
    <row r="11" spans="1:53" s="69" customFormat="1" ht="20.149999999999999" customHeight="1" thickBot="1" x14ac:dyDescent="0.35">
      <c r="A11" s="426" t="s">
        <v>36</v>
      </c>
      <c r="B11" s="427"/>
      <c r="C11" s="427"/>
      <c r="D11" s="427"/>
      <c r="E11" s="428"/>
      <c r="F11" s="404"/>
      <c r="G11" s="405"/>
      <c r="H11" s="373"/>
      <c r="I11" s="374"/>
      <c r="J11" s="418"/>
      <c r="K11" s="419"/>
      <c r="L11" s="420"/>
      <c r="M11" s="409"/>
      <c r="N11" s="410"/>
      <c r="O11" s="410"/>
      <c r="P11" s="411"/>
      <c r="Q11" s="394"/>
      <c r="R11" s="395"/>
      <c r="S11" s="57"/>
      <c r="T11" s="57"/>
      <c r="U11" s="57"/>
      <c r="V11" s="58"/>
      <c r="W11" s="58"/>
      <c r="X11" s="58"/>
      <c r="Y11" s="58"/>
      <c r="Z11" s="58"/>
      <c r="AA11" s="59"/>
      <c r="AB11" s="59"/>
      <c r="AC11" s="59"/>
      <c r="AD11" s="64"/>
      <c r="AE11" s="64"/>
      <c r="AF11" s="64"/>
      <c r="AG11" s="64"/>
      <c r="AH11" s="64"/>
      <c r="AI11" s="387"/>
      <c r="AJ11" s="388"/>
      <c r="AK11" s="389"/>
      <c r="AL11" s="65"/>
      <c r="AM11" s="65"/>
      <c r="AN11" s="70"/>
      <c r="AO11" s="66"/>
      <c r="AP11" s="66"/>
      <c r="AQ11" s="65"/>
      <c r="AR11" s="64"/>
      <c r="AS11" s="64"/>
      <c r="AT11" s="65"/>
      <c r="AU11" s="66"/>
      <c r="AV11" s="66"/>
      <c r="AW11" s="68"/>
      <c r="AX11" s="65"/>
      <c r="AY11" s="66"/>
      <c r="AZ11" s="66"/>
    </row>
    <row r="12" spans="1:53" s="69" customFormat="1" ht="20.149999999999999" customHeight="1" thickBot="1" x14ac:dyDescent="0.35">
      <c r="A12" s="429"/>
      <c r="B12" s="430"/>
      <c r="C12" s="430"/>
      <c r="D12" s="430"/>
      <c r="E12" s="431"/>
      <c r="F12" s="404"/>
      <c r="G12" s="405"/>
      <c r="H12" s="373"/>
      <c r="I12" s="374"/>
      <c r="J12" s="418"/>
      <c r="K12" s="419"/>
      <c r="L12" s="420"/>
      <c r="M12" s="409"/>
      <c r="N12" s="410"/>
      <c r="O12" s="410"/>
      <c r="P12" s="411"/>
      <c r="Q12" s="394"/>
      <c r="R12" s="395"/>
      <c r="S12" s="57"/>
      <c r="T12" s="57"/>
      <c r="U12" s="57"/>
      <c r="V12" s="376" t="s">
        <v>25</v>
      </c>
      <c r="W12" s="377"/>
      <c r="X12" s="377"/>
      <c r="Y12" s="398"/>
      <c r="Z12" s="376" t="s">
        <v>26</v>
      </c>
      <c r="AA12" s="377"/>
      <c r="AB12" s="377"/>
      <c r="AC12" s="378"/>
      <c r="AD12" s="369" t="s">
        <v>43</v>
      </c>
      <c r="AE12" s="370"/>
      <c r="AF12" s="370"/>
      <c r="AG12" s="370"/>
      <c r="AH12" s="370"/>
      <c r="AI12" s="367" t="s">
        <v>42</v>
      </c>
      <c r="AJ12" s="368"/>
      <c r="AK12" s="72"/>
      <c r="AL12" s="65"/>
      <c r="AM12" s="65"/>
      <c r="AN12" s="70"/>
      <c r="AO12" s="66"/>
      <c r="AP12" s="66"/>
      <c r="AQ12" s="65"/>
      <c r="AR12" s="72"/>
      <c r="AS12" s="72"/>
      <c r="AT12" s="65"/>
      <c r="AU12" s="66"/>
      <c r="AV12" s="66"/>
      <c r="AW12" s="68"/>
      <c r="AX12" s="65"/>
      <c r="AY12" s="66"/>
      <c r="AZ12" s="66"/>
    </row>
    <row r="13" spans="1:53" s="69" customFormat="1" ht="20.149999999999999" customHeight="1" thickBot="1" x14ac:dyDescent="0.35">
      <c r="A13" s="429"/>
      <c r="B13" s="430"/>
      <c r="C13" s="430"/>
      <c r="D13" s="430"/>
      <c r="E13" s="431"/>
      <c r="F13" s="404"/>
      <c r="G13" s="405"/>
      <c r="H13" s="373"/>
      <c r="I13" s="374"/>
      <c r="J13" s="421"/>
      <c r="K13" s="422"/>
      <c r="L13" s="423"/>
      <c r="M13" s="412"/>
      <c r="N13" s="413"/>
      <c r="O13" s="413"/>
      <c r="P13" s="414"/>
      <c r="Q13" s="396"/>
      <c r="R13" s="397"/>
      <c r="S13" s="66"/>
      <c r="T13" s="71"/>
      <c r="U13" s="71"/>
      <c r="V13" s="399" t="s">
        <v>676</v>
      </c>
      <c r="W13" s="400"/>
      <c r="X13" s="400"/>
      <c r="Y13" s="190" t="s">
        <v>675</v>
      </c>
      <c r="Z13" s="399" t="s">
        <v>676</v>
      </c>
      <c r="AA13" s="400"/>
      <c r="AB13" s="400"/>
      <c r="AC13" s="190" t="s">
        <v>675</v>
      </c>
      <c r="AD13" s="390" t="s">
        <v>676</v>
      </c>
      <c r="AE13" s="391"/>
      <c r="AF13" s="391"/>
      <c r="AG13" s="190" t="s">
        <v>675</v>
      </c>
      <c r="AH13" s="190" t="s">
        <v>678</v>
      </c>
      <c r="AI13" s="379"/>
      <c r="AJ13" s="380"/>
      <c r="AK13" s="161"/>
      <c r="AL13" s="65"/>
      <c r="AM13" s="65"/>
      <c r="AN13" s="205">
        <v>0</v>
      </c>
      <c r="AO13" s="204">
        <v>0</v>
      </c>
      <c r="AP13" s="66"/>
      <c r="AQ13" s="65"/>
      <c r="AR13" s="30"/>
      <c r="AS13" s="30"/>
      <c r="AT13" s="65"/>
      <c r="AU13" s="66"/>
      <c r="AV13" s="66"/>
      <c r="AW13" s="68"/>
      <c r="AX13" s="65"/>
      <c r="AY13" s="66"/>
      <c r="AZ13" s="66"/>
    </row>
    <row r="14" spans="1:53" s="5" customFormat="1" ht="60" customHeight="1" thickBot="1" x14ac:dyDescent="0.35">
      <c r="A14" s="149" t="s">
        <v>67</v>
      </c>
      <c r="B14" s="150" t="s">
        <v>30</v>
      </c>
      <c r="C14" s="150" t="s">
        <v>31</v>
      </c>
      <c r="D14" s="155" t="s">
        <v>24</v>
      </c>
      <c r="E14" s="238" t="s">
        <v>63</v>
      </c>
      <c r="F14" s="159" t="s">
        <v>646</v>
      </c>
      <c r="G14" s="151" t="s">
        <v>638</v>
      </c>
      <c r="H14" s="151" t="s">
        <v>340</v>
      </c>
      <c r="I14" s="152" t="s">
        <v>444</v>
      </c>
      <c r="J14" s="151" t="s">
        <v>499</v>
      </c>
      <c r="K14" s="151" t="s">
        <v>8</v>
      </c>
      <c r="L14" s="176" t="s">
        <v>670</v>
      </c>
      <c r="M14" s="149" t="s">
        <v>73</v>
      </c>
      <c r="N14" s="150" t="s">
        <v>684</v>
      </c>
      <c r="O14" s="150" t="s">
        <v>663</v>
      </c>
      <c r="P14" s="155" t="s">
        <v>677</v>
      </c>
      <c r="Q14" s="159" t="s">
        <v>673</v>
      </c>
      <c r="R14" s="151" t="s">
        <v>674</v>
      </c>
      <c r="S14" s="176" t="s">
        <v>643</v>
      </c>
      <c r="T14" s="149" t="s">
        <v>72</v>
      </c>
      <c r="U14" s="155" t="s">
        <v>71</v>
      </c>
      <c r="V14" s="153" t="s">
        <v>5</v>
      </c>
      <c r="W14" s="151" t="s">
        <v>4</v>
      </c>
      <c r="X14" s="176" t="s">
        <v>6</v>
      </c>
      <c r="Y14" s="178" t="s">
        <v>9</v>
      </c>
      <c r="Z14" s="153" t="s">
        <v>5</v>
      </c>
      <c r="AA14" s="151" t="s">
        <v>4</v>
      </c>
      <c r="AB14" s="176" t="s">
        <v>6</v>
      </c>
      <c r="AC14" s="178" t="s">
        <v>9</v>
      </c>
      <c r="AD14" s="159" t="s">
        <v>5</v>
      </c>
      <c r="AE14" s="151" t="s">
        <v>4</v>
      </c>
      <c r="AF14" s="176" t="s">
        <v>6</v>
      </c>
      <c r="AG14" s="178" t="s">
        <v>9</v>
      </c>
      <c r="AH14" s="185" t="s">
        <v>11</v>
      </c>
      <c r="AI14" s="153" t="s">
        <v>10</v>
      </c>
      <c r="AJ14" s="154" t="s">
        <v>710</v>
      </c>
      <c r="AK14" s="193" t="s">
        <v>666</v>
      </c>
      <c r="AL14" s="192" t="s">
        <v>12</v>
      </c>
      <c r="AM14" s="156" t="s">
        <v>13</v>
      </c>
      <c r="AN14" s="176" t="s">
        <v>68</v>
      </c>
      <c r="AO14" s="149" t="s">
        <v>69</v>
      </c>
      <c r="AP14" s="157" t="s">
        <v>650</v>
      </c>
      <c r="AQ14" s="197" t="s">
        <v>651</v>
      </c>
      <c r="AR14" s="206" t="s">
        <v>27</v>
      </c>
      <c r="AS14" s="211" t="s">
        <v>665</v>
      </c>
      <c r="AT14" s="158" t="s">
        <v>29</v>
      </c>
      <c r="AU14" s="150" t="s">
        <v>14</v>
      </c>
      <c r="AV14" s="150" t="s">
        <v>652</v>
      </c>
      <c r="AW14" s="160" t="s">
        <v>0</v>
      </c>
      <c r="AX14" s="158" t="s">
        <v>15</v>
      </c>
      <c r="AY14" s="150" t="s">
        <v>16</v>
      </c>
      <c r="AZ14" s="155" t="s">
        <v>17</v>
      </c>
    </row>
    <row r="15" spans="1:53" s="7" customFormat="1" ht="24.75" customHeight="1" x14ac:dyDescent="0.3">
      <c r="A15" s="228"/>
      <c r="B15" s="139"/>
      <c r="C15" s="139"/>
      <c r="D15" s="229"/>
      <c r="E15" s="239"/>
      <c r="F15" s="237"/>
      <c r="G15" s="80"/>
      <c r="H15" s="80"/>
      <c r="I15" s="77"/>
      <c r="J15" s="6"/>
      <c r="K15" s="81"/>
      <c r="L15" s="188"/>
      <c r="M15" s="221" t="s">
        <v>671</v>
      </c>
      <c r="N15" s="264" t="s">
        <v>713</v>
      </c>
      <c r="O15" s="119" t="s">
        <v>683</v>
      </c>
      <c r="P15" s="220"/>
      <c r="Q15" s="227"/>
      <c r="R15" s="82"/>
      <c r="S15" s="218"/>
      <c r="T15" s="219"/>
      <c r="U15" s="220"/>
      <c r="V15" s="180"/>
      <c r="W15" s="181"/>
      <c r="X15" s="182"/>
      <c r="Y15" s="183"/>
      <c r="Z15" s="180"/>
      <c r="AA15" s="181"/>
      <c r="AB15" s="182"/>
      <c r="AC15" s="183"/>
      <c r="AD15" s="180"/>
      <c r="AE15" s="181"/>
      <c r="AF15" s="191"/>
      <c r="AG15" s="184"/>
      <c r="AH15" s="186" t="str">
        <f>IF($AD15="","",((AD15*AE15*AF15)/1728))</f>
        <v/>
      </c>
      <c r="AI15" s="140"/>
      <c r="AJ15" s="141"/>
      <c r="AK15" s="194"/>
      <c r="AL15" s="144"/>
      <c r="AM15" s="85" t="str">
        <f t="shared" ref="AM15:AM20" si="0">IF($AL15="","",(+AL15*Q15))</f>
        <v/>
      </c>
      <c r="AN15" s="196" t="str">
        <f>IF($AM15="","",(AM15*$AN$13))</f>
        <v/>
      </c>
      <c r="AO15" s="198" t="str">
        <f>IF($AM15="","",IF($F$7="COLLECT",(IF($AO$13=0,"NEED %",(AM15*$AO$13))),(IF($F$7="NO FREIGHT CODE","NEED CODE",0))))</f>
        <v/>
      </c>
      <c r="AP15" s="143" t="str">
        <f>IF($AM15="","",(($AM15-$AN15)+$AO15))</f>
        <v/>
      </c>
      <c r="AQ15" s="199" t="str">
        <f>IF($AP15="","",(+AP15/Q15))</f>
        <v/>
      </c>
      <c r="AR15" s="207"/>
      <c r="AS15" s="212"/>
      <c r="AT15" s="145"/>
      <c r="AU15" s="146"/>
      <c r="AV15" s="147" t="str">
        <f t="shared" ref="AV15:AV46" si="1">IF($AU15="","",(+AU15*Q15))</f>
        <v/>
      </c>
      <c r="AW15" s="148" t="str">
        <f>IF(AT15="","",(1-AQ15/AT15))</f>
        <v/>
      </c>
      <c r="AX15" s="142" t="str">
        <f>IF($AP15="","",(AP15*AU15))</f>
        <v/>
      </c>
      <c r="AY15" s="142" t="str">
        <f>IF(AT15= "","",AT15*AV15)</f>
        <v/>
      </c>
      <c r="AZ15" s="199" t="str">
        <f>IF(AY15="","",AY15*AW15)</f>
        <v/>
      </c>
      <c r="BA15" s="114"/>
    </row>
    <row r="16" spans="1:53" s="7" customFormat="1" ht="24.75" customHeight="1" x14ac:dyDescent="0.3">
      <c r="A16" s="230"/>
      <c r="B16" s="120"/>
      <c r="C16" s="120"/>
      <c r="D16" s="231"/>
      <c r="E16" s="240"/>
      <c r="F16" s="237"/>
      <c r="G16" s="80"/>
      <c r="H16" s="80"/>
      <c r="I16" s="78"/>
      <c r="J16" s="6"/>
      <c r="K16" s="91"/>
      <c r="L16" s="224"/>
      <c r="M16" s="221" t="s">
        <v>671</v>
      </c>
      <c r="N16" s="264" t="s">
        <v>713</v>
      </c>
      <c r="O16" s="119" t="s">
        <v>683</v>
      </c>
      <c r="P16" s="220"/>
      <c r="Q16" s="227"/>
      <c r="R16" s="82"/>
      <c r="S16" s="218"/>
      <c r="T16" s="221"/>
      <c r="U16" s="220"/>
      <c r="V16" s="83"/>
      <c r="W16" s="84"/>
      <c r="X16" s="177"/>
      <c r="Y16" s="179"/>
      <c r="Z16" s="83"/>
      <c r="AA16" s="84"/>
      <c r="AB16" s="177"/>
      <c r="AC16" s="179"/>
      <c r="AD16" s="83"/>
      <c r="AE16" s="84"/>
      <c r="AF16" s="177"/>
      <c r="AG16" s="184"/>
      <c r="AH16" s="186" t="str">
        <f t="shared" ref="AH16:AH79" si="2">IF($AD16="","",((AD16*AE16*AF16)/1728))</f>
        <v/>
      </c>
      <c r="AI16" s="140"/>
      <c r="AJ16" s="141"/>
      <c r="AK16" s="194"/>
      <c r="AL16" s="88"/>
      <c r="AM16" s="85" t="str">
        <f t="shared" si="0"/>
        <v/>
      </c>
      <c r="AN16" s="196" t="str">
        <f t="shared" ref="AN16:AN79" si="3">IF($AM16="","",(AM16*$AN$13))</f>
        <v/>
      </c>
      <c r="AO16" s="198" t="str">
        <f t="shared" ref="AO16:AO79" si="4">IF($AM16="","",IF($F$7="COLLECT",(IF($AO$13=0,"NEED %",(AM16*$AO$13))),(IF($F$7="NO FREIGHT CODE","NEED CODE",0))))</f>
        <v/>
      </c>
      <c r="AP16" s="87" t="str">
        <f t="shared" ref="AP16:AP79" si="5">IF($AM16="","",(($AM16-$AN16)+$AO16))</f>
        <v/>
      </c>
      <c r="AQ16" s="200" t="str">
        <f t="shared" ref="AQ16:AQ79" si="6">IF($AP16="","",(+AP16/Q16))</f>
        <v/>
      </c>
      <c r="AR16" s="208"/>
      <c r="AS16" s="212"/>
      <c r="AT16" s="117"/>
      <c r="AU16" s="89"/>
      <c r="AV16" s="89" t="str">
        <f t="shared" si="1"/>
        <v/>
      </c>
      <c r="AW16" s="90" t="str">
        <f t="shared" ref="AW16:AW46" si="7">IF(AT16="","",(1-AQ16/AT16))</f>
        <v/>
      </c>
      <c r="AX16" s="86" t="str">
        <f t="shared" ref="AX16:AX46" si="8">IF($AP16="","",(AP16*AU16))</f>
        <v/>
      </c>
      <c r="AY16" s="86" t="str">
        <f t="shared" ref="AY16:AY46" si="9">IF(AT16= "","",AT16*AV16)</f>
        <v/>
      </c>
      <c r="AZ16" s="200" t="str">
        <f t="shared" ref="AZ16:AZ36" si="10">IF(AY16="","",AY16*AW16)</f>
        <v/>
      </c>
      <c r="BA16" s="114"/>
    </row>
    <row r="17" spans="1:53" s="8" customFormat="1" ht="24.75" customHeight="1" x14ac:dyDescent="0.3">
      <c r="A17" s="232"/>
      <c r="B17" s="121"/>
      <c r="C17" s="121"/>
      <c r="D17" s="233"/>
      <c r="E17" s="241"/>
      <c r="F17" s="237"/>
      <c r="G17" s="80"/>
      <c r="H17" s="80"/>
      <c r="I17" s="79"/>
      <c r="J17" s="6"/>
      <c r="K17" s="92"/>
      <c r="L17" s="225"/>
      <c r="M17" s="221" t="s">
        <v>671</v>
      </c>
      <c r="N17" s="264" t="s">
        <v>713</v>
      </c>
      <c r="O17" s="119" t="s">
        <v>683</v>
      </c>
      <c r="P17" s="220"/>
      <c r="Q17" s="227"/>
      <c r="R17" s="82"/>
      <c r="S17" s="218"/>
      <c r="T17" s="221"/>
      <c r="U17" s="220"/>
      <c r="V17" s="83"/>
      <c r="W17" s="84"/>
      <c r="X17" s="177"/>
      <c r="Y17" s="179"/>
      <c r="Z17" s="83"/>
      <c r="AA17" s="84"/>
      <c r="AB17" s="177"/>
      <c r="AC17" s="179"/>
      <c r="AD17" s="83"/>
      <c r="AE17" s="84"/>
      <c r="AF17" s="177"/>
      <c r="AG17" s="184"/>
      <c r="AH17" s="186" t="str">
        <f t="shared" si="2"/>
        <v/>
      </c>
      <c r="AI17" s="140"/>
      <c r="AJ17" s="141"/>
      <c r="AK17" s="194"/>
      <c r="AL17" s="94"/>
      <c r="AM17" s="85" t="str">
        <f t="shared" si="0"/>
        <v/>
      </c>
      <c r="AN17" s="196" t="str">
        <f t="shared" si="3"/>
        <v/>
      </c>
      <c r="AO17" s="198" t="str">
        <f t="shared" si="4"/>
        <v/>
      </c>
      <c r="AP17" s="87" t="str">
        <f t="shared" si="5"/>
        <v/>
      </c>
      <c r="AQ17" s="200" t="str">
        <f t="shared" si="6"/>
        <v/>
      </c>
      <c r="AR17" s="209"/>
      <c r="AS17" s="212"/>
      <c r="AT17" s="117"/>
      <c r="AU17" s="89"/>
      <c r="AV17" s="89" t="str">
        <f t="shared" si="1"/>
        <v/>
      </c>
      <c r="AW17" s="90" t="str">
        <f t="shared" si="7"/>
        <v/>
      </c>
      <c r="AX17" s="86" t="str">
        <f t="shared" si="8"/>
        <v/>
      </c>
      <c r="AY17" s="86" t="str">
        <f t="shared" si="9"/>
        <v/>
      </c>
      <c r="AZ17" s="200" t="str">
        <f t="shared" si="10"/>
        <v/>
      </c>
      <c r="BA17" s="115"/>
    </row>
    <row r="18" spans="1:53" s="8" customFormat="1" ht="24.75" customHeight="1" x14ac:dyDescent="0.3">
      <c r="A18" s="232"/>
      <c r="B18" s="121"/>
      <c r="C18" s="121"/>
      <c r="D18" s="233"/>
      <c r="E18" s="241"/>
      <c r="F18" s="237"/>
      <c r="G18" s="80"/>
      <c r="H18" s="80"/>
      <c r="I18" s="79"/>
      <c r="J18" s="6"/>
      <c r="K18" s="92"/>
      <c r="L18" s="226"/>
      <c r="M18" s="221" t="s">
        <v>671</v>
      </c>
      <c r="N18" s="264" t="s">
        <v>713</v>
      </c>
      <c r="O18" s="119" t="s">
        <v>683</v>
      </c>
      <c r="P18" s="220"/>
      <c r="Q18" s="227"/>
      <c r="R18" s="82"/>
      <c r="S18" s="218"/>
      <c r="T18" s="221"/>
      <c r="U18" s="220"/>
      <c r="V18" s="83"/>
      <c r="W18" s="84"/>
      <c r="X18" s="177"/>
      <c r="Y18" s="179"/>
      <c r="Z18" s="83"/>
      <c r="AA18" s="84"/>
      <c r="AB18" s="177"/>
      <c r="AC18" s="179"/>
      <c r="AD18" s="83"/>
      <c r="AE18" s="84"/>
      <c r="AF18" s="177"/>
      <c r="AG18" s="184"/>
      <c r="AH18" s="186" t="str">
        <f t="shared" si="2"/>
        <v/>
      </c>
      <c r="AI18" s="140"/>
      <c r="AJ18" s="141"/>
      <c r="AK18" s="194"/>
      <c r="AL18" s="94"/>
      <c r="AM18" s="85" t="str">
        <f t="shared" si="0"/>
        <v/>
      </c>
      <c r="AN18" s="196" t="str">
        <f t="shared" si="3"/>
        <v/>
      </c>
      <c r="AO18" s="198" t="str">
        <f t="shared" si="4"/>
        <v/>
      </c>
      <c r="AP18" s="87" t="str">
        <f t="shared" si="5"/>
        <v/>
      </c>
      <c r="AQ18" s="200" t="str">
        <f t="shared" si="6"/>
        <v/>
      </c>
      <c r="AR18" s="210"/>
      <c r="AS18" s="212"/>
      <c r="AT18" s="117"/>
      <c r="AU18" s="89"/>
      <c r="AV18" s="89" t="str">
        <f t="shared" si="1"/>
        <v/>
      </c>
      <c r="AW18" s="90" t="str">
        <f t="shared" si="7"/>
        <v/>
      </c>
      <c r="AX18" s="86" t="str">
        <f t="shared" si="8"/>
        <v/>
      </c>
      <c r="AY18" s="86" t="str">
        <f t="shared" si="9"/>
        <v/>
      </c>
      <c r="AZ18" s="200" t="str">
        <f t="shared" si="10"/>
        <v/>
      </c>
      <c r="BA18" s="115"/>
    </row>
    <row r="19" spans="1:53" s="8" customFormat="1" ht="24.75" customHeight="1" x14ac:dyDescent="0.3">
      <c r="A19" s="232"/>
      <c r="B19" s="121"/>
      <c r="C19" s="121"/>
      <c r="D19" s="233"/>
      <c r="E19" s="241"/>
      <c r="F19" s="237"/>
      <c r="G19" s="80"/>
      <c r="H19" s="80"/>
      <c r="I19" s="79"/>
      <c r="J19" s="6"/>
      <c r="K19" s="92"/>
      <c r="L19" s="226"/>
      <c r="M19" s="221" t="s">
        <v>671</v>
      </c>
      <c r="N19" s="264" t="s">
        <v>713</v>
      </c>
      <c r="O19" s="119" t="s">
        <v>683</v>
      </c>
      <c r="P19" s="220"/>
      <c r="Q19" s="227"/>
      <c r="R19" s="82"/>
      <c r="S19" s="218"/>
      <c r="T19" s="221"/>
      <c r="U19" s="220"/>
      <c r="V19" s="83"/>
      <c r="W19" s="84"/>
      <c r="X19" s="177"/>
      <c r="Y19" s="179"/>
      <c r="Z19" s="83"/>
      <c r="AA19" s="84"/>
      <c r="AB19" s="177"/>
      <c r="AC19" s="179"/>
      <c r="AD19" s="83"/>
      <c r="AE19" s="84"/>
      <c r="AF19" s="177"/>
      <c r="AG19" s="184"/>
      <c r="AH19" s="186" t="str">
        <f t="shared" si="2"/>
        <v/>
      </c>
      <c r="AI19" s="140"/>
      <c r="AJ19" s="141"/>
      <c r="AK19" s="194"/>
      <c r="AL19" s="94"/>
      <c r="AM19" s="85" t="str">
        <f t="shared" si="0"/>
        <v/>
      </c>
      <c r="AN19" s="196" t="str">
        <f t="shared" si="3"/>
        <v/>
      </c>
      <c r="AO19" s="198" t="str">
        <f t="shared" si="4"/>
        <v/>
      </c>
      <c r="AP19" s="87" t="str">
        <f t="shared" si="5"/>
        <v/>
      </c>
      <c r="AQ19" s="200" t="str">
        <f t="shared" si="6"/>
        <v/>
      </c>
      <c r="AR19" s="210"/>
      <c r="AS19" s="212"/>
      <c r="AT19" s="117"/>
      <c r="AU19" s="89"/>
      <c r="AV19" s="89" t="str">
        <f t="shared" si="1"/>
        <v/>
      </c>
      <c r="AW19" s="90" t="str">
        <f t="shared" si="7"/>
        <v/>
      </c>
      <c r="AX19" s="86" t="str">
        <f t="shared" si="8"/>
        <v/>
      </c>
      <c r="AY19" s="86" t="str">
        <f t="shared" si="9"/>
        <v/>
      </c>
      <c r="AZ19" s="200" t="str">
        <f t="shared" si="10"/>
        <v/>
      </c>
      <c r="BA19" s="115"/>
    </row>
    <row r="20" spans="1:53" s="8" customFormat="1" ht="24.75" customHeight="1" x14ac:dyDescent="0.3">
      <c r="A20" s="232"/>
      <c r="B20" s="121"/>
      <c r="C20" s="121"/>
      <c r="D20" s="233"/>
      <c r="E20" s="241"/>
      <c r="F20" s="237"/>
      <c r="G20" s="80"/>
      <c r="H20" s="80"/>
      <c r="I20" s="79"/>
      <c r="J20" s="6"/>
      <c r="K20" s="93"/>
      <c r="L20" s="226"/>
      <c r="M20" s="221" t="s">
        <v>671</v>
      </c>
      <c r="N20" s="264" t="s">
        <v>713</v>
      </c>
      <c r="O20" s="119" t="s">
        <v>683</v>
      </c>
      <c r="P20" s="220"/>
      <c r="Q20" s="227"/>
      <c r="R20" s="82"/>
      <c r="S20" s="218"/>
      <c r="T20" s="221"/>
      <c r="U20" s="220"/>
      <c r="V20" s="83"/>
      <c r="W20" s="84"/>
      <c r="X20" s="177"/>
      <c r="Y20" s="179"/>
      <c r="Z20" s="83"/>
      <c r="AA20" s="84"/>
      <c r="AB20" s="177"/>
      <c r="AC20" s="179"/>
      <c r="AD20" s="83"/>
      <c r="AE20" s="84"/>
      <c r="AF20" s="177"/>
      <c r="AG20" s="184"/>
      <c r="AH20" s="186" t="str">
        <f t="shared" si="2"/>
        <v/>
      </c>
      <c r="AI20" s="140"/>
      <c r="AJ20" s="141"/>
      <c r="AK20" s="194"/>
      <c r="AL20" s="94"/>
      <c r="AM20" s="85" t="str">
        <f t="shared" si="0"/>
        <v/>
      </c>
      <c r="AN20" s="196" t="str">
        <f t="shared" si="3"/>
        <v/>
      </c>
      <c r="AO20" s="198" t="str">
        <f t="shared" si="4"/>
        <v/>
      </c>
      <c r="AP20" s="87" t="str">
        <f t="shared" si="5"/>
        <v/>
      </c>
      <c r="AQ20" s="200" t="str">
        <f t="shared" si="6"/>
        <v/>
      </c>
      <c r="AR20" s="210"/>
      <c r="AS20" s="212"/>
      <c r="AT20" s="117"/>
      <c r="AU20" s="89"/>
      <c r="AV20" s="89" t="str">
        <f t="shared" si="1"/>
        <v/>
      </c>
      <c r="AW20" s="90" t="str">
        <f t="shared" si="7"/>
        <v/>
      </c>
      <c r="AX20" s="86" t="str">
        <f t="shared" si="8"/>
        <v/>
      </c>
      <c r="AY20" s="86" t="str">
        <f t="shared" si="9"/>
        <v/>
      </c>
      <c r="AZ20" s="200" t="str">
        <f t="shared" si="10"/>
        <v/>
      </c>
      <c r="BA20" s="115"/>
    </row>
    <row r="21" spans="1:53" s="8" customFormat="1" ht="24.75" customHeight="1" x14ac:dyDescent="0.3">
      <c r="A21" s="232"/>
      <c r="B21" s="121"/>
      <c r="C21" s="121"/>
      <c r="D21" s="233"/>
      <c r="E21" s="241"/>
      <c r="F21" s="237"/>
      <c r="G21" s="80"/>
      <c r="H21" s="80"/>
      <c r="I21" s="79"/>
      <c r="J21" s="6"/>
      <c r="K21" s="93"/>
      <c r="L21" s="226"/>
      <c r="M21" s="221" t="s">
        <v>671</v>
      </c>
      <c r="N21" s="264" t="s">
        <v>713</v>
      </c>
      <c r="O21" s="119" t="s">
        <v>683</v>
      </c>
      <c r="P21" s="220"/>
      <c r="Q21" s="227"/>
      <c r="R21" s="82"/>
      <c r="S21" s="218"/>
      <c r="T21" s="221"/>
      <c r="U21" s="220"/>
      <c r="V21" s="83"/>
      <c r="W21" s="84"/>
      <c r="X21" s="177"/>
      <c r="Y21" s="179"/>
      <c r="Z21" s="83"/>
      <c r="AA21" s="84"/>
      <c r="AB21" s="177"/>
      <c r="AC21" s="179"/>
      <c r="AD21" s="83"/>
      <c r="AE21" s="84"/>
      <c r="AF21" s="177"/>
      <c r="AG21" s="184"/>
      <c r="AH21" s="186" t="str">
        <f t="shared" si="2"/>
        <v/>
      </c>
      <c r="AI21" s="140"/>
      <c r="AJ21" s="141"/>
      <c r="AK21" s="194"/>
      <c r="AL21" s="94"/>
      <c r="AM21" s="85" t="str">
        <f t="shared" ref="AM21:AM80" si="11">IF($AL21="","",(+AL21*Q21))</f>
        <v/>
      </c>
      <c r="AN21" s="196" t="str">
        <f t="shared" si="3"/>
        <v/>
      </c>
      <c r="AO21" s="198" t="str">
        <f t="shared" si="4"/>
        <v/>
      </c>
      <c r="AP21" s="87" t="str">
        <f t="shared" si="5"/>
        <v/>
      </c>
      <c r="AQ21" s="200" t="str">
        <f t="shared" si="6"/>
        <v/>
      </c>
      <c r="AR21" s="210"/>
      <c r="AS21" s="212"/>
      <c r="AT21" s="117"/>
      <c r="AU21" s="89"/>
      <c r="AV21" s="89" t="str">
        <f t="shared" si="1"/>
        <v/>
      </c>
      <c r="AW21" s="90" t="str">
        <f t="shared" si="7"/>
        <v/>
      </c>
      <c r="AX21" s="86" t="str">
        <f t="shared" si="8"/>
        <v/>
      </c>
      <c r="AY21" s="86" t="str">
        <f t="shared" si="9"/>
        <v/>
      </c>
      <c r="AZ21" s="200" t="str">
        <f t="shared" si="10"/>
        <v/>
      </c>
      <c r="BA21" s="115"/>
    </row>
    <row r="22" spans="1:53" s="8" customFormat="1" ht="24.75" customHeight="1" x14ac:dyDescent="0.3">
      <c r="A22" s="232"/>
      <c r="B22" s="121"/>
      <c r="C22" s="121"/>
      <c r="D22" s="233"/>
      <c r="E22" s="241"/>
      <c r="F22" s="237"/>
      <c r="G22" s="80"/>
      <c r="H22" s="80"/>
      <c r="I22" s="79"/>
      <c r="J22" s="6"/>
      <c r="K22" s="93"/>
      <c r="L22" s="226"/>
      <c r="M22" s="221" t="s">
        <v>671</v>
      </c>
      <c r="N22" s="264" t="s">
        <v>713</v>
      </c>
      <c r="O22" s="119" t="s">
        <v>683</v>
      </c>
      <c r="P22" s="220"/>
      <c r="Q22" s="227"/>
      <c r="R22" s="82"/>
      <c r="S22" s="218"/>
      <c r="T22" s="221"/>
      <c r="U22" s="220"/>
      <c r="V22" s="83"/>
      <c r="W22" s="84"/>
      <c r="X22" s="177"/>
      <c r="Y22" s="179"/>
      <c r="Z22" s="83"/>
      <c r="AA22" s="84"/>
      <c r="AB22" s="177"/>
      <c r="AC22" s="179"/>
      <c r="AD22" s="83"/>
      <c r="AE22" s="84"/>
      <c r="AF22" s="177"/>
      <c r="AG22" s="184"/>
      <c r="AH22" s="186" t="str">
        <f t="shared" si="2"/>
        <v/>
      </c>
      <c r="AI22" s="140"/>
      <c r="AJ22" s="141"/>
      <c r="AK22" s="194"/>
      <c r="AL22" s="94"/>
      <c r="AM22" s="85" t="str">
        <f t="shared" si="11"/>
        <v/>
      </c>
      <c r="AN22" s="196" t="str">
        <f t="shared" si="3"/>
        <v/>
      </c>
      <c r="AO22" s="198" t="str">
        <f t="shared" si="4"/>
        <v/>
      </c>
      <c r="AP22" s="87" t="str">
        <f t="shared" si="5"/>
        <v/>
      </c>
      <c r="AQ22" s="200" t="str">
        <f t="shared" si="6"/>
        <v/>
      </c>
      <c r="AR22" s="210"/>
      <c r="AS22" s="212"/>
      <c r="AT22" s="117"/>
      <c r="AU22" s="89"/>
      <c r="AV22" s="89" t="str">
        <f t="shared" si="1"/>
        <v/>
      </c>
      <c r="AW22" s="90" t="str">
        <f t="shared" si="7"/>
        <v/>
      </c>
      <c r="AX22" s="86" t="str">
        <f t="shared" si="8"/>
        <v/>
      </c>
      <c r="AY22" s="86" t="str">
        <f t="shared" si="9"/>
        <v/>
      </c>
      <c r="AZ22" s="200" t="str">
        <f t="shared" si="10"/>
        <v/>
      </c>
      <c r="BA22" s="115"/>
    </row>
    <row r="23" spans="1:53" s="8" customFormat="1" ht="24.75" customHeight="1" x14ac:dyDescent="0.3">
      <c r="A23" s="232"/>
      <c r="B23" s="121"/>
      <c r="C23" s="121"/>
      <c r="D23" s="233"/>
      <c r="E23" s="241"/>
      <c r="F23" s="237"/>
      <c r="G23" s="80"/>
      <c r="H23" s="80"/>
      <c r="I23" s="79"/>
      <c r="J23" s="6"/>
      <c r="K23" s="93"/>
      <c r="L23" s="226"/>
      <c r="M23" s="221" t="s">
        <v>671</v>
      </c>
      <c r="N23" s="264" t="s">
        <v>713</v>
      </c>
      <c r="O23" s="119" t="s">
        <v>683</v>
      </c>
      <c r="P23" s="220"/>
      <c r="Q23" s="227"/>
      <c r="R23" s="82"/>
      <c r="S23" s="218"/>
      <c r="T23" s="221"/>
      <c r="U23" s="220"/>
      <c r="V23" s="83"/>
      <c r="W23" s="84"/>
      <c r="X23" s="177"/>
      <c r="Y23" s="179"/>
      <c r="Z23" s="83"/>
      <c r="AA23" s="84"/>
      <c r="AB23" s="177"/>
      <c r="AC23" s="179"/>
      <c r="AD23" s="83"/>
      <c r="AE23" s="84"/>
      <c r="AF23" s="177"/>
      <c r="AG23" s="184"/>
      <c r="AH23" s="186" t="str">
        <f t="shared" si="2"/>
        <v/>
      </c>
      <c r="AI23" s="140"/>
      <c r="AJ23" s="141"/>
      <c r="AK23" s="194"/>
      <c r="AL23" s="94"/>
      <c r="AM23" s="85" t="str">
        <f t="shared" si="11"/>
        <v/>
      </c>
      <c r="AN23" s="196" t="str">
        <f t="shared" si="3"/>
        <v/>
      </c>
      <c r="AO23" s="198" t="str">
        <f t="shared" si="4"/>
        <v/>
      </c>
      <c r="AP23" s="87" t="str">
        <f t="shared" si="5"/>
        <v/>
      </c>
      <c r="AQ23" s="200" t="str">
        <f t="shared" si="6"/>
        <v/>
      </c>
      <c r="AR23" s="210"/>
      <c r="AS23" s="212"/>
      <c r="AT23" s="117"/>
      <c r="AU23" s="89"/>
      <c r="AV23" s="89" t="str">
        <f t="shared" si="1"/>
        <v/>
      </c>
      <c r="AW23" s="90" t="str">
        <f t="shared" si="7"/>
        <v/>
      </c>
      <c r="AX23" s="86" t="str">
        <f t="shared" si="8"/>
        <v/>
      </c>
      <c r="AY23" s="86" t="str">
        <f t="shared" si="9"/>
        <v/>
      </c>
      <c r="AZ23" s="200" t="str">
        <f t="shared" si="10"/>
        <v/>
      </c>
      <c r="BA23" s="115"/>
    </row>
    <row r="24" spans="1:53" s="8" customFormat="1" ht="24.75" customHeight="1" x14ac:dyDescent="0.3">
      <c r="A24" s="232"/>
      <c r="B24" s="121"/>
      <c r="C24" s="121"/>
      <c r="D24" s="233"/>
      <c r="E24" s="241"/>
      <c r="F24" s="237"/>
      <c r="G24" s="80"/>
      <c r="H24" s="80"/>
      <c r="I24" s="79"/>
      <c r="J24" s="6"/>
      <c r="K24" s="93"/>
      <c r="L24" s="226"/>
      <c r="M24" s="221" t="s">
        <v>671</v>
      </c>
      <c r="N24" s="264" t="s">
        <v>713</v>
      </c>
      <c r="O24" s="119" t="s">
        <v>683</v>
      </c>
      <c r="P24" s="220"/>
      <c r="Q24" s="227"/>
      <c r="R24" s="82"/>
      <c r="S24" s="218"/>
      <c r="T24" s="221"/>
      <c r="U24" s="220"/>
      <c r="V24" s="83"/>
      <c r="W24" s="84"/>
      <c r="X24" s="177"/>
      <c r="Y24" s="179"/>
      <c r="Z24" s="83"/>
      <c r="AA24" s="84"/>
      <c r="AB24" s="177"/>
      <c r="AC24" s="179"/>
      <c r="AD24" s="83"/>
      <c r="AE24" s="84"/>
      <c r="AF24" s="177"/>
      <c r="AG24" s="184"/>
      <c r="AH24" s="186" t="str">
        <f t="shared" si="2"/>
        <v/>
      </c>
      <c r="AI24" s="140"/>
      <c r="AJ24" s="141"/>
      <c r="AK24" s="194"/>
      <c r="AL24" s="94"/>
      <c r="AM24" s="85" t="str">
        <f t="shared" si="11"/>
        <v/>
      </c>
      <c r="AN24" s="196" t="str">
        <f t="shared" si="3"/>
        <v/>
      </c>
      <c r="AO24" s="198" t="str">
        <f t="shared" si="4"/>
        <v/>
      </c>
      <c r="AP24" s="87" t="str">
        <f t="shared" si="5"/>
        <v/>
      </c>
      <c r="AQ24" s="200" t="str">
        <f t="shared" si="6"/>
        <v/>
      </c>
      <c r="AR24" s="210"/>
      <c r="AS24" s="212"/>
      <c r="AT24" s="117"/>
      <c r="AU24" s="89"/>
      <c r="AV24" s="89" t="str">
        <f t="shared" si="1"/>
        <v/>
      </c>
      <c r="AW24" s="90" t="str">
        <f t="shared" si="7"/>
        <v/>
      </c>
      <c r="AX24" s="86" t="str">
        <f t="shared" si="8"/>
        <v/>
      </c>
      <c r="AY24" s="86" t="str">
        <f t="shared" si="9"/>
        <v/>
      </c>
      <c r="AZ24" s="200" t="str">
        <f t="shared" si="10"/>
        <v/>
      </c>
      <c r="BA24" s="115"/>
    </row>
    <row r="25" spans="1:53" s="8" customFormat="1" ht="24.75" customHeight="1" x14ac:dyDescent="0.3">
      <c r="A25" s="232"/>
      <c r="B25" s="121"/>
      <c r="C25" s="121"/>
      <c r="D25" s="233"/>
      <c r="E25" s="241"/>
      <c r="F25" s="237"/>
      <c r="G25" s="80"/>
      <c r="H25" s="80"/>
      <c r="I25" s="79"/>
      <c r="J25" s="6"/>
      <c r="K25" s="93"/>
      <c r="L25" s="226"/>
      <c r="M25" s="221" t="s">
        <v>671</v>
      </c>
      <c r="N25" s="264" t="s">
        <v>713</v>
      </c>
      <c r="O25" s="119" t="s">
        <v>683</v>
      </c>
      <c r="P25" s="220"/>
      <c r="Q25" s="227"/>
      <c r="R25" s="82"/>
      <c r="S25" s="218"/>
      <c r="T25" s="221"/>
      <c r="U25" s="220"/>
      <c r="V25" s="83"/>
      <c r="W25" s="84"/>
      <c r="X25" s="177"/>
      <c r="Y25" s="179"/>
      <c r="Z25" s="83"/>
      <c r="AA25" s="84"/>
      <c r="AB25" s="177"/>
      <c r="AC25" s="179"/>
      <c r="AD25" s="83"/>
      <c r="AE25" s="84"/>
      <c r="AF25" s="177"/>
      <c r="AG25" s="184"/>
      <c r="AH25" s="186" t="str">
        <f t="shared" si="2"/>
        <v/>
      </c>
      <c r="AI25" s="140"/>
      <c r="AJ25" s="141"/>
      <c r="AK25" s="194"/>
      <c r="AL25" s="94"/>
      <c r="AM25" s="85" t="str">
        <f t="shared" si="11"/>
        <v/>
      </c>
      <c r="AN25" s="196" t="str">
        <f t="shared" si="3"/>
        <v/>
      </c>
      <c r="AO25" s="198" t="str">
        <f t="shared" si="4"/>
        <v/>
      </c>
      <c r="AP25" s="87" t="str">
        <f t="shared" si="5"/>
        <v/>
      </c>
      <c r="AQ25" s="200" t="str">
        <f t="shared" si="6"/>
        <v/>
      </c>
      <c r="AR25" s="210"/>
      <c r="AS25" s="212"/>
      <c r="AT25" s="117"/>
      <c r="AU25" s="89"/>
      <c r="AV25" s="89" t="str">
        <f t="shared" si="1"/>
        <v/>
      </c>
      <c r="AW25" s="90" t="str">
        <f t="shared" si="7"/>
        <v/>
      </c>
      <c r="AX25" s="86" t="str">
        <f t="shared" si="8"/>
        <v/>
      </c>
      <c r="AY25" s="86" t="str">
        <f t="shared" si="9"/>
        <v/>
      </c>
      <c r="AZ25" s="200" t="str">
        <f t="shared" si="10"/>
        <v/>
      </c>
      <c r="BA25" s="115"/>
    </row>
    <row r="26" spans="1:53" s="8" customFormat="1" ht="24.75" customHeight="1" x14ac:dyDescent="0.3">
      <c r="A26" s="232"/>
      <c r="B26" s="121"/>
      <c r="C26" s="121"/>
      <c r="D26" s="233"/>
      <c r="E26" s="241"/>
      <c r="F26" s="237"/>
      <c r="G26" s="80"/>
      <c r="H26" s="80"/>
      <c r="I26" s="79"/>
      <c r="J26" s="6"/>
      <c r="K26" s="93"/>
      <c r="L26" s="226"/>
      <c r="M26" s="221" t="s">
        <v>671</v>
      </c>
      <c r="N26" s="264" t="s">
        <v>713</v>
      </c>
      <c r="O26" s="119" t="s">
        <v>683</v>
      </c>
      <c r="P26" s="220"/>
      <c r="Q26" s="227"/>
      <c r="R26" s="82"/>
      <c r="S26" s="218"/>
      <c r="T26" s="221"/>
      <c r="U26" s="220"/>
      <c r="V26" s="83"/>
      <c r="W26" s="84"/>
      <c r="X26" s="177"/>
      <c r="Y26" s="179"/>
      <c r="Z26" s="83"/>
      <c r="AA26" s="84"/>
      <c r="AB26" s="177"/>
      <c r="AC26" s="179"/>
      <c r="AD26" s="83"/>
      <c r="AE26" s="84"/>
      <c r="AF26" s="177"/>
      <c r="AG26" s="184"/>
      <c r="AH26" s="186" t="str">
        <f t="shared" si="2"/>
        <v/>
      </c>
      <c r="AI26" s="140"/>
      <c r="AJ26" s="141"/>
      <c r="AK26" s="194"/>
      <c r="AL26" s="94"/>
      <c r="AM26" s="85" t="str">
        <f t="shared" si="11"/>
        <v/>
      </c>
      <c r="AN26" s="196" t="str">
        <f t="shared" si="3"/>
        <v/>
      </c>
      <c r="AO26" s="198" t="str">
        <f t="shared" si="4"/>
        <v/>
      </c>
      <c r="AP26" s="87" t="str">
        <f t="shared" si="5"/>
        <v/>
      </c>
      <c r="AQ26" s="200" t="str">
        <f t="shared" si="6"/>
        <v/>
      </c>
      <c r="AR26" s="210"/>
      <c r="AS26" s="212"/>
      <c r="AT26" s="117"/>
      <c r="AU26" s="89"/>
      <c r="AV26" s="89" t="str">
        <f t="shared" si="1"/>
        <v/>
      </c>
      <c r="AW26" s="90" t="str">
        <f t="shared" si="7"/>
        <v/>
      </c>
      <c r="AX26" s="86" t="str">
        <f t="shared" si="8"/>
        <v/>
      </c>
      <c r="AY26" s="86" t="str">
        <f t="shared" si="9"/>
        <v/>
      </c>
      <c r="AZ26" s="200" t="str">
        <f t="shared" si="10"/>
        <v/>
      </c>
      <c r="BA26" s="115"/>
    </row>
    <row r="27" spans="1:53" s="8" customFormat="1" ht="24.75" customHeight="1" x14ac:dyDescent="0.3">
      <c r="A27" s="232"/>
      <c r="B27" s="121"/>
      <c r="C27" s="121"/>
      <c r="D27" s="233"/>
      <c r="E27" s="241"/>
      <c r="F27" s="237"/>
      <c r="G27" s="80"/>
      <c r="H27" s="80"/>
      <c r="I27" s="79"/>
      <c r="J27" s="6"/>
      <c r="K27" s="93"/>
      <c r="L27" s="226"/>
      <c r="M27" s="221" t="s">
        <v>671</v>
      </c>
      <c r="N27" s="264" t="s">
        <v>713</v>
      </c>
      <c r="O27" s="119" t="s">
        <v>683</v>
      </c>
      <c r="P27" s="220"/>
      <c r="Q27" s="227"/>
      <c r="R27" s="82"/>
      <c r="S27" s="218"/>
      <c r="T27" s="221"/>
      <c r="U27" s="220"/>
      <c r="V27" s="83"/>
      <c r="W27" s="84"/>
      <c r="X27" s="177"/>
      <c r="Y27" s="179"/>
      <c r="Z27" s="83"/>
      <c r="AA27" s="84"/>
      <c r="AB27" s="177"/>
      <c r="AC27" s="179"/>
      <c r="AD27" s="83"/>
      <c r="AE27" s="84"/>
      <c r="AF27" s="177"/>
      <c r="AG27" s="184"/>
      <c r="AH27" s="186" t="str">
        <f t="shared" si="2"/>
        <v/>
      </c>
      <c r="AI27" s="140"/>
      <c r="AJ27" s="141"/>
      <c r="AK27" s="194"/>
      <c r="AL27" s="94"/>
      <c r="AM27" s="85" t="str">
        <f t="shared" si="11"/>
        <v/>
      </c>
      <c r="AN27" s="196" t="str">
        <f t="shared" si="3"/>
        <v/>
      </c>
      <c r="AO27" s="198" t="str">
        <f t="shared" si="4"/>
        <v/>
      </c>
      <c r="AP27" s="87" t="str">
        <f t="shared" si="5"/>
        <v/>
      </c>
      <c r="AQ27" s="200" t="str">
        <f t="shared" si="6"/>
        <v/>
      </c>
      <c r="AR27" s="210"/>
      <c r="AS27" s="212"/>
      <c r="AT27" s="117"/>
      <c r="AU27" s="89"/>
      <c r="AV27" s="89" t="str">
        <f t="shared" si="1"/>
        <v/>
      </c>
      <c r="AW27" s="90" t="str">
        <f t="shared" si="7"/>
        <v/>
      </c>
      <c r="AX27" s="86" t="str">
        <f t="shared" si="8"/>
        <v/>
      </c>
      <c r="AY27" s="86" t="str">
        <f t="shared" si="9"/>
        <v/>
      </c>
      <c r="AZ27" s="200" t="str">
        <f t="shared" si="10"/>
        <v/>
      </c>
      <c r="BA27" s="115"/>
    </row>
    <row r="28" spans="1:53" s="8" customFormat="1" ht="24.75" customHeight="1" x14ac:dyDescent="0.3">
      <c r="A28" s="232"/>
      <c r="B28" s="121"/>
      <c r="C28" s="121"/>
      <c r="D28" s="233"/>
      <c r="E28" s="241"/>
      <c r="F28" s="237"/>
      <c r="G28" s="80"/>
      <c r="H28" s="80"/>
      <c r="I28" s="79"/>
      <c r="J28" s="6"/>
      <c r="K28" s="93"/>
      <c r="L28" s="226"/>
      <c r="M28" s="221" t="s">
        <v>671</v>
      </c>
      <c r="N28" s="264" t="s">
        <v>713</v>
      </c>
      <c r="O28" s="119" t="s">
        <v>683</v>
      </c>
      <c r="P28" s="220"/>
      <c r="Q28" s="227"/>
      <c r="R28" s="82"/>
      <c r="S28" s="218"/>
      <c r="T28" s="221"/>
      <c r="U28" s="220"/>
      <c r="V28" s="83"/>
      <c r="W28" s="84"/>
      <c r="X28" s="177"/>
      <c r="Y28" s="179"/>
      <c r="Z28" s="83"/>
      <c r="AA28" s="84"/>
      <c r="AB28" s="177"/>
      <c r="AC28" s="179"/>
      <c r="AD28" s="83"/>
      <c r="AE28" s="84"/>
      <c r="AF28" s="177"/>
      <c r="AG28" s="184"/>
      <c r="AH28" s="186" t="str">
        <f t="shared" si="2"/>
        <v/>
      </c>
      <c r="AI28" s="140"/>
      <c r="AJ28" s="141"/>
      <c r="AK28" s="194"/>
      <c r="AL28" s="94"/>
      <c r="AM28" s="85" t="str">
        <f t="shared" si="11"/>
        <v/>
      </c>
      <c r="AN28" s="196" t="str">
        <f t="shared" si="3"/>
        <v/>
      </c>
      <c r="AO28" s="198" t="str">
        <f t="shared" si="4"/>
        <v/>
      </c>
      <c r="AP28" s="87" t="str">
        <f t="shared" si="5"/>
        <v/>
      </c>
      <c r="AQ28" s="200" t="str">
        <f t="shared" si="6"/>
        <v/>
      </c>
      <c r="AR28" s="209"/>
      <c r="AS28" s="212"/>
      <c r="AT28" s="117"/>
      <c r="AU28" s="89"/>
      <c r="AV28" s="89" t="str">
        <f t="shared" si="1"/>
        <v/>
      </c>
      <c r="AW28" s="90" t="str">
        <f t="shared" si="7"/>
        <v/>
      </c>
      <c r="AX28" s="86" t="str">
        <f t="shared" si="8"/>
        <v/>
      </c>
      <c r="AY28" s="86" t="str">
        <f t="shared" si="9"/>
        <v/>
      </c>
      <c r="AZ28" s="200" t="str">
        <f t="shared" si="10"/>
        <v/>
      </c>
      <c r="BA28" s="115"/>
    </row>
    <row r="29" spans="1:53" s="8" customFormat="1" ht="24.75" customHeight="1" x14ac:dyDescent="0.3">
      <c r="A29" s="232"/>
      <c r="B29" s="121"/>
      <c r="C29" s="121"/>
      <c r="D29" s="233"/>
      <c r="E29" s="241"/>
      <c r="F29" s="237"/>
      <c r="G29" s="80"/>
      <c r="H29" s="80"/>
      <c r="I29" s="79"/>
      <c r="J29" s="6"/>
      <c r="K29" s="93"/>
      <c r="L29" s="226"/>
      <c r="M29" s="221" t="s">
        <v>671</v>
      </c>
      <c r="N29" s="264" t="s">
        <v>713</v>
      </c>
      <c r="O29" s="119" t="s">
        <v>683</v>
      </c>
      <c r="P29" s="220"/>
      <c r="Q29" s="227"/>
      <c r="R29" s="82"/>
      <c r="S29" s="218"/>
      <c r="T29" s="221"/>
      <c r="U29" s="220"/>
      <c r="V29" s="83"/>
      <c r="W29" s="84"/>
      <c r="X29" s="177"/>
      <c r="Y29" s="179"/>
      <c r="Z29" s="83"/>
      <c r="AA29" s="84"/>
      <c r="AB29" s="177"/>
      <c r="AC29" s="179"/>
      <c r="AD29" s="83"/>
      <c r="AE29" s="84"/>
      <c r="AF29" s="177"/>
      <c r="AG29" s="184"/>
      <c r="AH29" s="186" t="str">
        <f t="shared" si="2"/>
        <v/>
      </c>
      <c r="AI29" s="140"/>
      <c r="AJ29" s="141"/>
      <c r="AK29" s="194"/>
      <c r="AL29" s="94"/>
      <c r="AM29" s="85" t="str">
        <f t="shared" si="11"/>
        <v/>
      </c>
      <c r="AN29" s="196" t="str">
        <f t="shared" si="3"/>
        <v/>
      </c>
      <c r="AO29" s="198" t="str">
        <f t="shared" si="4"/>
        <v/>
      </c>
      <c r="AP29" s="87" t="str">
        <f t="shared" si="5"/>
        <v/>
      </c>
      <c r="AQ29" s="200" t="str">
        <f t="shared" si="6"/>
        <v/>
      </c>
      <c r="AR29" s="209"/>
      <c r="AS29" s="212"/>
      <c r="AT29" s="117"/>
      <c r="AU29" s="89"/>
      <c r="AV29" s="89" t="str">
        <f t="shared" si="1"/>
        <v/>
      </c>
      <c r="AW29" s="90" t="str">
        <f t="shared" si="7"/>
        <v/>
      </c>
      <c r="AX29" s="86" t="str">
        <f t="shared" si="8"/>
        <v/>
      </c>
      <c r="AY29" s="86" t="str">
        <f t="shared" si="9"/>
        <v/>
      </c>
      <c r="AZ29" s="200" t="str">
        <f t="shared" si="10"/>
        <v/>
      </c>
      <c r="BA29" s="115"/>
    </row>
    <row r="30" spans="1:53" s="8" customFormat="1" ht="24.75" customHeight="1" x14ac:dyDescent="0.3">
      <c r="A30" s="232"/>
      <c r="B30" s="121"/>
      <c r="C30" s="121"/>
      <c r="D30" s="233"/>
      <c r="E30" s="241"/>
      <c r="F30" s="237"/>
      <c r="G30" s="80"/>
      <c r="H30" s="80"/>
      <c r="I30" s="79"/>
      <c r="J30" s="6"/>
      <c r="K30" s="93"/>
      <c r="L30" s="226"/>
      <c r="M30" s="221" t="s">
        <v>671</v>
      </c>
      <c r="N30" s="264" t="s">
        <v>713</v>
      </c>
      <c r="O30" s="119" t="s">
        <v>683</v>
      </c>
      <c r="P30" s="220"/>
      <c r="Q30" s="227"/>
      <c r="R30" s="82"/>
      <c r="S30" s="218"/>
      <c r="T30" s="221"/>
      <c r="U30" s="220"/>
      <c r="V30" s="83"/>
      <c r="W30" s="84"/>
      <c r="X30" s="177"/>
      <c r="Y30" s="179"/>
      <c r="Z30" s="83"/>
      <c r="AA30" s="84"/>
      <c r="AB30" s="177"/>
      <c r="AC30" s="179"/>
      <c r="AD30" s="83"/>
      <c r="AE30" s="84"/>
      <c r="AF30" s="177"/>
      <c r="AG30" s="184"/>
      <c r="AH30" s="186" t="str">
        <f t="shared" si="2"/>
        <v/>
      </c>
      <c r="AI30" s="140"/>
      <c r="AJ30" s="141"/>
      <c r="AK30" s="194"/>
      <c r="AL30" s="94"/>
      <c r="AM30" s="85" t="str">
        <f t="shared" si="11"/>
        <v/>
      </c>
      <c r="AN30" s="196" t="str">
        <f t="shared" si="3"/>
        <v/>
      </c>
      <c r="AO30" s="198" t="str">
        <f t="shared" si="4"/>
        <v/>
      </c>
      <c r="AP30" s="87" t="str">
        <f t="shared" si="5"/>
        <v/>
      </c>
      <c r="AQ30" s="200" t="str">
        <f t="shared" si="6"/>
        <v/>
      </c>
      <c r="AR30" s="209"/>
      <c r="AS30" s="212"/>
      <c r="AT30" s="117"/>
      <c r="AU30" s="89"/>
      <c r="AV30" s="89" t="str">
        <f t="shared" si="1"/>
        <v/>
      </c>
      <c r="AW30" s="90" t="str">
        <f t="shared" si="7"/>
        <v/>
      </c>
      <c r="AX30" s="86" t="str">
        <f t="shared" si="8"/>
        <v/>
      </c>
      <c r="AY30" s="86" t="str">
        <f t="shared" si="9"/>
        <v/>
      </c>
      <c r="AZ30" s="200" t="str">
        <f t="shared" si="10"/>
        <v/>
      </c>
      <c r="BA30" s="115"/>
    </row>
    <row r="31" spans="1:53" s="8" customFormat="1" ht="24.75" customHeight="1" x14ac:dyDescent="0.3">
      <c r="A31" s="232"/>
      <c r="B31" s="121"/>
      <c r="C31" s="121"/>
      <c r="D31" s="233"/>
      <c r="E31" s="241"/>
      <c r="F31" s="237"/>
      <c r="G31" s="80"/>
      <c r="H31" s="80"/>
      <c r="I31" s="79"/>
      <c r="J31" s="6"/>
      <c r="K31" s="93"/>
      <c r="L31" s="226"/>
      <c r="M31" s="221" t="s">
        <v>671</v>
      </c>
      <c r="N31" s="264" t="s">
        <v>713</v>
      </c>
      <c r="O31" s="119" t="s">
        <v>683</v>
      </c>
      <c r="P31" s="220"/>
      <c r="Q31" s="227"/>
      <c r="R31" s="82"/>
      <c r="S31" s="218"/>
      <c r="T31" s="221"/>
      <c r="U31" s="220"/>
      <c r="V31" s="83"/>
      <c r="W31" s="84"/>
      <c r="X31" s="177"/>
      <c r="Y31" s="179"/>
      <c r="Z31" s="83"/>
      <c r="AA31" s="84"/>
      <c r="AB31" s="177"/>
      <c r="AC31" s="179"/>
      <c r="AD31" s="83"/>
      <c r="AE31" s="84"/>
      <c r="AF31" s="177"/>
      <c r="AG31" s="184"/>
      <c r="AH31" s="186" t="str">
        <f t="shared" si="2"/>
        <v/>
      </c>
      <c r="AI31" s="140"/>
      <c r="AJ31" s="141"/>
      <c r="AK31" s="194"/>
      <c r="AL31" s="94"/>
      <c r="AM31" s="85" t="str">
        <f t="shared" si="11"/>
        <v/>
      </c>
      <c r="AN31" s="196" t="str">
        <f t="shared" si="3"/>
        <v/>
      </c>
      <c r="AO31" s="198" t="str">
        <f t="shared" si="4"/>
        <v/>
      </c>
      <c r="AP31" s="87" t="str">
        <f t="shared" si="5"/>
        <v/>
      </c>
      <c r="AQ31" s="200" t="str">
        <f t="shared" si="6"/>
        <v/>
      </c>
      <c r="AR31" s="209"/>
      <c r="AS31" s="212"/>
      <c r="AT31" s="117"/>
      <c r="AU31" s="89"/>
      <c r="AV31" s="89" t="str">
        <f t="shared" si="1"/>
        <v/>
      </c>
      <c r="AW31" s="90" t="str">
        <f t="shared" si="7"/>
        <v/>
      </c>
      <c r="AX31" s="86" t="str">
        <f t="shared" si="8"/>
        <v/>
      </c>
      <c r="AY31" s="86" t="str">
        <f t="shared" si="9"/>
        <v/>
      </c>
      <c r="AZ31" s="200" t="str">
        <f t="shared" si="10"/>
        <v/>
      </c>
      <c r="BA31" s="115"/>
    </row>
    <row r="32" spans="1:53" s="8" customFormat="1" ht="24.75" customHeight="1" x14ac:dyDescent="0.3">
      <c r="A32" s="232"/>
      <c r="B32" s="121"/>
      <c r="C32" s="121"/>
      <c r="D32" s="233"/>
      <c r="E32" s="241"/>
      <c r="F32" s="237"/>
      <c r="G32" s="80"/>
      <c r="H32" s="80"/>
      <c r="I32" s="79"/>
      <c r="J32" s="6"/>
      <c r="K32" s="93"/>
      <c r="L32" s="226"/>
      <c r="M32" s="221" t="s">
        <v>671</v>
      </c>
      <c r="N32" s="264" t="s">
        <v>713</v>
      </c>
      <c r="O32" s="119" t="s">
        <v>683</v>
      </c>
      <c r="P32" s="220"/>
      <c r="Q32" s="227"/>
      <c r="R32" s="82"/>
      <c r="S32" s="218"/>
      <c r="T32" s="221"/>
      <c r="U32" s="220"/>
      <c r="V32" s="83"/>
      <c r="W32" s="84"/>
      <c r="X32" s="177"/>
      <c r="Y32" s="179"/>
      <c r="Z32" s="83"/>
      <c r="AA32" s="84"/>
      <c r="AB32" s="177"/>
      <c r="AC32" s="179"/>
      <c r="AD32" s="83"/>
      <c r="AE32" s="84"/>
      <c r="AF32" s="177"/>
      <c r="AG32" s="184"/>
      <c r="AH32" s="186" t="str">
        <f t="shared" si="2"/>
        <v/>
      </c>
      <c r="AI32" s="140"/>
      <c r="AJ32" s="141"/>
      <c r="AK32" s="194"/>
      <c r="AL32" s="94"/>
      <c r="AM32" s="85" t="str">
        <f t="shared" si="11"/>
        <v/>
      </c>
      <c r="AN32" s="196" t="str">
        <f t="shared" si="3"/>
        <v/>
      </c>
      <c r="AO32" s="198" t="str">
        <f t="shared" si="4"/>
        <v/>
      </c>
      <c r="AP32" s="87" t="str">
        <f t="shared" si="5"/>
        <v/>
      </c>
      <c r="AQ32" s="200" t="str">
        <f t="shared" si="6"/>
        <v/>
      </c>
      <c r="AR32" s="209"/>
      <c r="AS32" s="212"/>
      <c r="AT32" s="117"/>
      <c r="AU32" s="89"/>
      <c r="AV32" s="89" t="str">
        <f t="shared" si="1"/>
        <v/>
      </c>
      <c r="AW32" s="90" t="str">
        <f t="shared" si="7"/>
        <v/>
      </c>
      <c r="AX32" s="86" t="str">
        <f t="shared" si="8"/>
        <v/>
      </c>
      <c r="AY32" s="86" t="str">
        <f t="shared" si="9"/>
        <v/>
      </c>
      <c r="AZ32" s="200" t="str">
        <f t="shared" si="10"/>
        <v/>
      </c>
      <c r="BA32" s="115"/>
    </row>
    <row r="33" spans="1:53" s="8" customFormat="1" ht="24.75" customHeight="1" x14ac:dyDescent="0.3">
      <c r="A33" s="232"/>
      <c r="B33" s="121"/>
      <c r="C33" s="121"/>
      <c r="D33" s="233"/>
      <c r="E33" s="241"/>
      <c r="F33" s="237"/>
      <c r="G33" s="80"/>
      <c r="H33" s="80"/>
      <c r="I33" s="79"/>
      <c r="J33" s="6"/>
      <c r="K33" s="93"/>
      <c r="L33" s="226"/>
      <c r="M33" s="221" t="s">
        <v>671</v>
      </c>
      <c r="N33" s="264" t="s">
        <v>713</v>
      </c>
      <c r="O33" s="119" t="s">
        <v>683</v>
      </c>
      <c r="P33" s="220"/>
      <c r="Q33" s="227"/>
      <c r="R33" s="82"/>
      <c r="S33" s="218"/>
      <c r="T33" s="221"/>
      <c r="U33" s="220"/>
      <c r="V33" s="83"/>
      <c r="W33" s="84"/>
      <c r="X33" s="177"/>
      <c r="Y33" s="179"/>
      <c r="Z33" s="83"/>
      <c r="AA33" s="84"/>
      <c r="AB33" s="177"/>
      <c r="AC33" s="179"/>
      <c r="AD33" s="83"/>
      <c r="AE33" s="84"/>
      <c r="AF33" s="177"/>
      <c r="AG33" s="184"/>
      <c r="AH33" s="186" t="str">
        <f t="shared" si="2"/>
        <v/>
      </c>
      <c r="AI33" s="140"/>
      <c r="AJ33" s="141"/>
      <c r="AK33" s="194"/>
      <c r="AL33" s="94"/>
      <c r="AM33" s="85" t="str">
        <f t="shared" si="11"/>
        <v/>
      </c>
      <c r="AN33" s="196" t="str">
        <f t="shared" si="3"/>
        <v/>
      </c>
      <c r="AO33" s="198" t="str">
        <f t="shared" si="4"/>
        <v/>
      </c>
      <c r="AP33" s="87" t="str">
        <f t="shared" si="5"/>
        <v/>
      </c>
      <c r="AQ33" s="200" t="str">
        <f t="shared" si="6"/>
        <v/>
      </c>
      <c r="AR33" s="209"/>
      <c r="AS33" s="212"/>
      <c r="AT33" s="117"/>
      <c r="AU33" s="89"/>
      <c r="AV33" s="89" t="str">
        <f t="shared" si="1"/>
        <v/>
      </c>
      <c r="AW33" s="90" t="str">
        <f t="shared" si="7"/>
        <v/>
      </c>
      <c r="AX33" s="86" t="str">
        <f t="shared" si="8"/>
        <v/>
      </c>
      <c r="AY33" s="86" t="str">
        <f t="shared" si="9"/>
        <v/>
      </c>
      <c r="AZ33" s="200" t="str">
        <f t="shared" si="10"/>
        <v/>
      </c>
      <c r="BA33" s="115"/>
    </row>
    <row r="34" spans="1:53" s="8" customFormat="1" ht="24.75" customHeight="1" x14ac:dyDescent="0.3">
      <c r="A34" s="232"/>
      <c r="B34" s="121"/>
      <c r="C34" s="121"/>
      <c r="D34" s="233"/>
      <c r="E34" s="241"/>
      <c r="F34" s="237"/>
      <c r="G34" s="80"/>
      <c r="H34" s="80"/>
      <c r="I34" s="79"/>
      <c r="J34" s="6"/>
      <c r="K34" s="93"/>
      <c r="L34" s="226"/>
      <c r="M34" s="221" t="s">
        <v>671</v>
      </c>
      <c r="N34" s="264" t="s">
        <v>713</v>
      </c>
      <c r="O34" s="119" t="s">
        <v>683</v>
      </c>
      <c r="P34" s="220"/>
      <c r="Q34" s="227"/>
      <c r="R34" s="82"/>
      <c r="S34" s="218"/>
      <c r="T34" s="221"/>
      <c r="U34" s="220"/>
      <c r="V34" s="83"/>
      <c r="W34" s="84"/>
      <c r="X34" s="177"/>
      <c r="Y34" s="179"/>
      <c r="Z34" s="83"/>
      <c r="AA34" s="84"/>
      <c r="AB34" s="177"/>
      <c r="AC34" s="179"/>
      <c r="AD34" s="83"/>
      <c r="AE34" s="84"/>
      <c r="AF34" s="177"/>
      <c r="AG34" s="184"/>
      <c r="AH34" s="186" t="str">
        <f t="shared" si="2"/>
        <v/>
      </c>
      <c r="AI34" s="140"/>
      <c r="AJ34" s="141"/>
      <c r="AK34" s="194"/>
      <c r="AL34" s="94"/>
      <c r="AM34" s="85" t="str">
        <f t="shared" si="11"/>
        <v/>
      </c>
      <c r="AN34" s="196" t="str">
        <f t="shared" si="3"/>
        <v/>
      </c>
      <c r="AO34" s="198" t="str">
        <f t="shared" si="4"/>
        <v/>
      </c>
      <c r="AP34" s="87" t="str">
        <f t="shared" si="5"/>
        <v/>
      </c>
      <c r="AQ34" s="200" t="str">
        <f t="shared" si="6"/>
        <v/>
      </c>
      <c r="AR34" s="209"/>
      <c r="AS34" s="212"/>
      <c r="AT34" s="117"/>
      <c r="AU34" s="89"/>
      <c r="AV34" s="89" t="str">
        <f t="shared" si="1"/>
        <v/>
      </c>
      <c r="AW34" s="90" t="str">
        <f t="shared" si="7"/>
        <v/>
      </c>
      <c r="AX34" s="86" t="str">
        <f t="shared" si="8"/>
        <v/>
      </c>
      <c r="AY34" s="86" t="str">
        <f t="shared" si="9"/>
        <v/>
      </c>
      <c r="AZ34" s="200" t="str">
        <f t="shared" si="10"/>
        <v/>
      </c>
      <c r="BA34" s="115"/>
    </row>
    <row r="35" spans="1:53" s="8" customFormat="1" ht="24.75" customHeight="1" x14ac:dyDescent="0.3">
      <c r="A35" s="232"/>
      <c r="B35" s="121"/>
      <c r="C35" s="121"/>
      <c r="D35" s="233"/>
      <c r="E35" s="241"/>
      <c r="F35" s="237"/>
      <c r="G35" s="80"/>
      <c r="H35" s="80"/>
      <c r="I35" s="79"/>
      <c r="J35" s="6"/>
      <c r="K35" s="93"/>
      <c r="L35" s="226"/>
      <c r="M35" s="221" t="s">
        <v>671</v>
      </c>
      <c r="N35" s="264" t="s">
        <v>713</v>
      </c>
      <c r="O35" s="119" t="s">
        <v>683</v>
      </c>
      <c r="P35" s="220"/>
      <c r="Q35" s="227"/>
      <c r="R35" s="82"/>
      <c r="S35" s="218"/>
      <c r="T35" s="221"/>
      <c r="U35" s="220"/>
      <c r="V35" s="83"/>
      <c r="W35" s="84"/>
      <c r="X35" s="177"/>
      <c r="Y35" s="179"/>
      <c r="Z35" s="83"/>
      <c r="AA35" s="84"/>
      <c r="AB35" s="177"/>
      <c r="AC35" s="179"/>
      <c r="AD35" s="83"/>
      <c r="AE35" s="84"/>
      <c r="AF35" s="177"/>
      <c r="AG35" s="184"/>
      <c r="AH35" s="186" t="str">
        <f t="shared" si="2"/>
        <v/>
      </c>
      <c r="AI35" s="140"/>
      <c r="AJ35" s="141"/>
      <c r="AK35" s="194"/>
      <c r="AL35" s="94"/>
      <c r="AM35" s="85" t="str">
        <f t="shared" si="11"/>
        <v/>
      </c>
      <c r="AN35" s="196" t="str">
        <f t="shared" si="3"/>
        <v/>
      </c>
      <c r="AO35" s="198" t="str">
        <f t="shared" si="4"/>
        <v/>
      </c>
      <c r="AP35" s="87" t="str">
        <f t="shared" si="5"/>
        <v/>
      </c>
      <c r="AQ35" s="200" t="str">
        <f t="shared" si="6"/>
        <v/>
      </c>
      <c r="AR35" s="209"/>
      <c r="AS35" s="212"/>
      <c r="AT35" s="117"/>
      <c r="AU35" s="89"/>
      <c r="AV35" s="89" t="str">
        <f t="shared" si="1"/>
        <v/>
      </c>
      <c r="AW35" s="90" t="str">
        <f t="shared" si="7"/>
        <v/>
      </c>
      <c r="AX35" s="86" t="str">
        <f t="shared" si="8"/>
        <v/>
      </c>
      <c r="AY35" s="86" t="str">
        <f t="shared" si="9"/>
        <v/>
      </c>
      <c r="AZ35" s="200" t="str">
        <f t="shared" si="10"/>
        <v/>
      </c>
      <c r="BA35" s="115"/>
    </row>
    <row r="36" spans="1:53" s="8" customFormat="1" ht="24.75" customHeight="1" x14ac:dyDescent="0.3">
      <c r="A36" s="232"/>
      <c r="B36" s="121"/>
      <c r="C36" s="121"/>
      <c r="D36" s="233"/>
      <c r="E36" s="241"/>
      <c r="F36" s="237"/>
      <c r="G36" s="80"/>
      <c r="H36" s="80"/>
      <c r="I36" s="79"/>
      <c r="J36" s="6"/>
      <c r="K36" s="93"/>
      <c r="L36" s="226"/>
      <c r="M36" s="221" t="s">
        <v>671</v>
      </c>
      <c r="N36" s="264" t="s">
        <v>713</v>
      </c>
      <c r="O36" s="119" t="s">
        <v>683</v>
      </c>
      <c r="P36" s="220"/>
      <c r="Q36" s="227"/>
      <c r="R36" s="82"/>
      <c r="S36" s="218"/>
      <c r="T36" s="221"/>
      <c r="U36" s="220"/>
      <c r="V36" s="83"/>
      <c r="W36" s="84"/>
      <c r="X36" s="177"/>
      <c r="Y36" s="179"/>
      <c r="Z36" s="83"/>
      <c r="AA36" s="84"/>
      <c r="AB36" s="177"/>
      <c r="AC36" s="179"/>
      <c r="AD36" s="83"/>
      <c r="AE36" s="84"/>
      <c r="AF36" s="177"/>
      <c r="AG36" s="184"/>
      <c r="AH36" s="186" t="str">
        <f t="shared" si="2"/>
        <v/>
      </c>
      <c r="AI36" s="140"/>
      <c r="AJ36" s="141"/>
      <c r="AK36" s="194"/>
      <c r="AL36" s="94"/>
      <c r="AM36" s="85" t="str">
        <f t="shared" si="11"/>
        <v/>
      </c>
      <c r="AN36" s="196" t="str">
        <f t="shared" si="3"/>
        <v/>
      </c>
      <c r="AO36" s="198" t="str">
        <f t="shared" si="4"/>
        <v/>
      </c>
      <c r="AP36" s="87" t="str">
        <f t="shared" si="5"/>
        <v/>
      </c>
      <c r="AQ36" s="200" t="str">
        <f t="shared" si="6"/>
        <v/>
      </c>
      <c r="AR36" s="209"/>
      <c r="AS36" s="212"/>
      <c r="AT36" s="117"/>
      <c r="AU36" s="89"/>
      <c r="AV36" s="89" t="str">
        <f t="shared" si="1"/>
        <v/>
      </c>
      <c r="AW36" s="90" t="str">
        <f t="shared" si="7"/>
        <v/>
      </c>
      <c r="AX36" s="86" t="str">
        <f t="shared" si="8"/>
        <v/>
      </c>
      <c r="AY36" s="86" t="str">
        <f t="shared" si="9"/>
        <v/>
      </c>
      <c r="AZ36" s="200" t="str">
        <f t="shared" si="10"/>
        <v/>
      </c>
      <c r="BA36" s="115"/>
    </row>
    <row r="37" spans="1:53" s="8" customFormat="1" ht="24.75" customHeight="1" x14ac:dyDescent="0.3">
      <c r="A37" s="232"/>
      <c r="B37" s="121"/>
      <c r="C37" s="121"/>
      <c r="D37" s="233"/>
      <c r="E37" s="241"/>
      <c r="F37" s="237"/>
      <c r="G37" s="80"/>
      <c r="H37" s="80"/>
      <c r="I37" s="79"/>
      <c r="J37" s="6"/>
      <c r="K37" s="93"/>
      <c r="L37" s="226"/>
      <c r="M37" s="221" t="s">
        <v>671</v>
      </c>
      <c r="N37" s="264" t="s">
        <v>713</v>
      </c>
      <c r="O37" s="119" t="s">
        <v>683</v>
      </c>
      <c r="P37" s="220"/>
      <c r="Q37" s="227"/>
      <c r="R37" s="82"/>
      <c r="S37" s="218"/>
      <c r="T37" s="221"/>
      <c r="U37" s="220"/>
      <c r="V37" s="83"/>
      <c r="W37" s="84"/>
      <c r="X37" s="177"/>
      <c r="Y37" s="179"/>
      <c r="Z37" s="83"/>
      <c r="AA37" s="84"/>
      <c r="AB37" s="177"/>
      <c r="AC37" s="179"/>
      <c r="AD37" s="83"/>
      <c r="AE37" s="84"/>
      <c r="AF37" s="177"/>
      <c r="AG37" s="184"/>
      <c r="AH37" s="186" t="str">
        <f t="shared" si="2"/>
        <v/>
      </c>
      <c r="AI37" s="140"/>
      <c r="AJ37" s="141"/>
      <c r="AK37" s="194"/>
      <c r="AL37" s="94"/>
      <c r="AM37" s="85" t="str">
        <f t="shared" si="11"/>
        <v/>
      </c>
      <c r="AN37" s="196" t="str">
        <f t="shared" si="3"/>
        <v/>
      </c>
      <c r="AO37" s="198" t="str">
        <f t="shared" si="4"/>
        <v/>
      </c>
      <c r="AP37" s="87" t="str">
        <f t="shared" si="5"/>
        <v/>
      </c>
      <c r="AQ37" s="200" t="str">
        <f t="shared" si="6"/>
        <v/>
      </c>
      <c r="AR37" s="209"/>
      <c r="AS37" s="212"/>
      <c r="AT37" s="117"/>
      <c r="AU37" s="89"/>
      <c r="AV37" s="89" t="str">
        <f t="shared" si="1"/>
        <v/>
      </c>
      <c r="AW37" s="90" t="str">
        <f t="shared" si="7"/>
        <v/>
      </c>
      <c r="AX37" s="86" t="str">
        <f t="shared" si="8"/>
        <v/>
      </c>
      <c r="AY37" s="86" t="str">
        <f t="shared" si="9"/>
        <v/>
      </c>
      <c r="AZ37" s="200" t="str">
        <f t="shared" ref="AZ37:AZ94" si="12">IF(AY37="","",AY37*AW37)</f>
        <v/>
      </c>
      <c r="BA37" s="115"/>
    </row>
    <row r="38" spans="1:53" s="8" customFormat="1" ht="24.75" customHeight="1" x14ac:dyDescent="0.3">
      <c r="A38" s="232"/>
      <c r="B38" s="121"/>
      <c r="C38" s="121"/>
      <c r="D38" s="233"/>
      <c r="E38" s="241"/>
      <c r="F38" s="237"/>
      <c r="G38" s="80"/>
      <c r="H38" s="80"/>
      <c r="I38" s="79"/>
      <c r="J38" s="6"/>
      <c r="K38" s="93"/>
      <c r="L38" s="226"/>
      <c r="M38" s="221" t="s">
        <v>671</v>
      </c>
      <c r="N38" s="264" t="s">
        <v>713</v>
      </c>
      <c r="O38" s="119" t="s">
        <v>683</v>
      </c>
      <c r="P38" s="220"/>
      <c r="Q38" s="227"/>
      <c r="R38" s="82"/>
      <c r="S38" s="218"/>
      <c r="T38" s="221"/>
      <c r="U38" s="220"/>
      <c r="V38" s="83"/>
      <c r="W38" s="84"/>
      <c r="X38" s="177"/>
      <c r="Y38" s="179"/>
      <c r="Z38" s="83"/>
      <c r="AA38" s="84"/>
      <c r="AB38" s="177"/>
      <c r="AC38" s="179"/>
      <c r="AD38" s="83"/>
      <c r="AE38" s="84"/>
      <c r="AF38" s="177"/>
      <c r="AG38" s="184"/>
      <c r="AH38" s="186" t="str">
        <f t="shared" si="2"/>
        <v/>
      </c>
      <c r="AI38" s="140"/>
      <c r="AJ38" s="141"/>
      <c r="AK38" s="194"/>
      <c r="AL38" s="94"/>
      <c r="AM38" s="85" t="str">
        <f t="shared" si="11"/>
        <v/>
      </c>
      <c r="AN38" s="196" t="str">
        <f t="shared" si="3"/>
        <v/>
      </c>
      <c r="AO38" s="198" t="str">
        <f t="shared" si="4"/>
        <v/>
      </c>
      <c r="AP38" s="87" t="str">
        <f t="shared" si="5"/>
        <v/>
      </c>
      <c r="AQ38" s="200" t="str">
        <f t="shared" si="6"/>
        <v/>
      </c>
      <c r="AR38" s="209"/>
      <c r="AS38" s="212"/>
      <c r="AT38" s="117"/>
      <c r="AU38" s="89"/>
      <c r="AV38" s="89" t="str">
        <f t="shared" si="1"/>
        <v/>
      </c>
      <c r="AW38" s="90" t="str">
        <f t="shared" si="7"/>
        <v/>
      </c>
      <c r="AX38" s="86" t="str">
        <f t="shared" si="8"/>
        <v/>
      </c>
      <c r="AY38" s="86" t="str">
        <f t="shared" si="9"/>
        <v/>
      </c>
      <c r="AZ38" s="200" t="str">
        <f t="shared" si="12"/>
        <v/>
      </c>
      <c r="BA38" s="115"/>
    </row>
    <row r="39" spans="1:53" s="8" customFormat="1" ht="24.75" customHeight="1" x14ac:dyDescent="0.3">
      <c r="A39" s="232"/>
      <c r="B39" s="121"/>
      <c r="C39" s="121"/>
      <c r="D39" s="233"/>
      <c r="E39" s="241"/>
      <c r="F39" s="237"/>
      <c r="G39" s="80"/>
      <c r="H39" s="80"/>
      <c r="I39" s="79"/>
      <c r="J39" s="6"/>
      <c r="K39" s="93"/>
      <c r="L39" s="226"/>
      <c r="M39" s="221" t="s">
        <v>671</v>
      </c>
      <c r="N39" s="264" t="s">
        <v>713</v>
      </c>
      <c r="O39" s="119" t="s">
        <v>683</v>
      </c>
      <c r="P39" s="220"/>
      <c r="Q39" s="227"/>
      <c r="R39" s="82"/>
      <c r="S39" s="218"/>
      <c r="T39" s="221"/>
      <c r="U39" s="220"/>
      <c r="V39" s="83"/>
      <c r="W39" s="84"/>
      <c r="X39" s="177"/>
      <c r="Y39" s="179"/>
      <c r="Z39" s="83"/>
      <c r="AA39" s="84"/>
      <c r="AB39" s="177"/>
      <c r="AC39" s="179"/>
      <c r="AD39" s="83"/>
      <c r="AE39" s="84"/>
      <c r="AF39" s="177"/>
      <c r="AG39" s="184"/>
      <c r="AH39" s="186" t="str">
        <f t="shared" si="2"/>
        <v/>
      </c>
      <c r="AI39" s="140"/>
      <c r="AJ39" s="141"/>
      <c r="AK39" s="194"/>
      <c r="AL39" s="94"/>
      <c r="AM39" s="85" t="str">
        <f t="shared" si="11"/>
        <v/>
      </c>
      <c r="AN39" s="196" t="str">
        <f t="shared" si="3"/>
        <v/>
      </c>
      <c r="AO39" s="198" t="str">
        <f t="shared" si="4"/>
        <v/>
      </c>
      <c r="AP39" s="87" t="str">
        <f t="shared" si="5"/>
        <v/>
      </c>
      <c r="AQ39" s="200" t="str">
        <f t="shared" si="6"/>
        <v/>
      </c>
      <c r="AR39" s="209"/>
      <c r="AS39" s="212"/>
      <c r="AT39" s="117"/>
      <c r="AU39" s="89"/>
      <c r="AV39" s="89" t="str">
        <f t="shared" si="1"/>
        <v/>
      </c>
      <c r="AW39" s="90" t="str">
        <f t="shared" si="7"/>
        <v/>
      </c>
      <c r="AX39" s="86" t="str">
        <f t="shared" si="8"/>
        <v/>
      </c>
      <c r="AY39" s="86" t="str">
        <f t="shared" si="9"/>
        <v/>
      </c>
      <c r="AZ39" s="200" t="str">
        <f t="shared" si="12"/>
        <v/>
      </c>
      <c r="BA39" s="115"/>
    </row>
    <row r="40" spans="1:53" s="8" customFormat="1" ht="24.75" customHeight="1" x14ac:dyDescent="0.3">
      <c r="A40" s="232"/>
      <c r="B40" s="121"/>
      <c r="C40" s="121"/>
      <c r="D40" s="233"/>
      <c r="E40" s="241"/>
      <c r="F40" s="237"/>
      <c r="G40" s="80"/>
      <c r="H40" s="80"/>
      <c r="I40" s="79"/>
      <c r="J40" s="6"/>
      <c r="K40" s="93"/>
      <c r="L40" s="226"/>
      <c r="M40" s="221" t="s">
        <v>671</v>
      </c>
      <c r="N40" s="264" t="s">
        <v>713</v>
      </c>
      <c r="O40" s="119" t="s">
        <v>683</v>
      </c>
      <c r="P40" s="220"/>
      <c r="Q40" s="227"/>
      <c r="R40" s="82"/>
      <c r="S40" s="218"/>
      <c r="T40" s="221"/>
      <c r="U40" s="220"/>
      <c r="V40" s="83"/>
      <c r="W40" s="84"/>
      <c r="X40" s="177"/>
      <c r="Y40" s="179"/>
      <c r="Z40" s="83"/>
      <c r="AA40" s="84"/>
      <c r="AB40" s="177"/>
      <c r="AC40" s="179"/>
      <c r="AD40" s="83"/>
      <c r="AE40" s="84"/>
      <c r="AF40" s="177"/>
      <c r="AG40" s="184"/>
      <c r="AH40" s="186" t="str">
        <f t="shared" si="2"/>
        <v/>
      </c>
      <c r="AI40" s="140"/>
      <c r="AJ40" s="141"/>
      <c r="AK40" s="194"/>
      <c r="AL40" s="94"/>
      <c r="AM40" s="85" t="str">
        <f t="shared" si="11"/>
        <v/>
      </c>
      <c r="AN40" s="196" t="str">
        <f t="shared" si="3"/>
        <v/>
      </c>
      <c r="AO40" s="198" t="str">
        <f t="shared" si="4"/>
        <v/>
      </c>
      <c r="AP40" s="87" t="str">
        <f t="shared" si="5"/>
        <v/>
      </c>
      <c r="AQ40" s="200" t="str">
        <f t="shared" si="6"/>
        <v/>
      </c>
      <c r="AR40" s="209"/>
      <c r="AS40" s="212"/>
      <c r="AT40" s="117"/>
      <c r="AU40" s="89"/>
      <c r="AV40" s="89" t="str">
        <f t="shared" si="1"/>
        <v/>
      </c>
      <c r="AW40" s="90" t="str">
        <f t="shared" si="7"/>
        <v/>
      </c>
      <c r="AX40" s="86" t="str">
        <f t="shared" si="8"/>
        <v/>
      </c>
      <c r="AY40" s="86" t="str">
        <f t="shared" si="9"/>
        <v/>
      </c>
      <c r="AZ40" s="200" t="str">
        <f t="shared" si="12"/>
        <v/>
      </c>
      <c r="BA40" s="115"/>
    </row>
    <row r="41" spans="1:53" s="8" customFormat="1" ht="24.75" customHeight="1" x14ac:dyDescent="0.3">
      <c r="A41" s="232"/>
      <c r="B41" s="121"/>
      <c r="C41" s="121"/>
      <c r="D41" s="233"/>
      <c r="E41" s="241"/>
      <c r="F41" s="237"/>
      <c r="G41" s="80"/>
      <c r="H41" s="80"/>
      <c r="I41" s="79"/>
      <c r="J41" s="6"/>
      <c r="K41" s="93"/>
      <c r="L41" s="226"/>
      <c r="M41" s="221" t="s">
        <v>671</v>
      </c>
      <c r="N41" s="264" t="s">
        <v>713</v>
      </c>
      <c r="O41" s="119" t="s">
        <v>683</v>
      </c>
      <c r="P41" s="220"/>
      <c r="Q41" s="227"/>
      <c r="R41" s="82"/>
      <c r="S41" s="218"/>
      <c r="T41" s="221"/>
      <c r="U41" s="220"/>
      <c r="V41" s="83"/>
      <c r="W41" s="84"/>
      <c r="X41" s="177"/>
      <c r="Y41" s="179"/>
      <c r="Z41" s="83"/>
      <c r="AA41" s="84"/>
      <c r="AB41" s="177"/>
      <c r="AC41" s="179"/>
      <c r="AD41" s="83"/>
      <c r="AE41" s="84"/>
      <c r="AF41" s="177"/>
      <c r="AG41" s="184"/>
      <c r="AH41" s="186" t="str">
        <f t="shared" si="2"/>
        <v/>
      </c>
      <c r="AI41" s="140"/>
      <c r="AJ41" s="141"/>
      <c r="AK41" s="194"/>
      <c r="AL41" s="94"/>
      <c r="AM41" s="85" t="str">
        <f t="shared" si="11"/>
        <v/>
      </c>
      <c r="AN41" s="196" t="str">
        <f t="shared" si="3"/>
        <v/>
      </c>
      <c r="AO41" s="198" t="str">
        <f t="shared" si="4"/>
        <v/>
      </c>
      <c r="AP41" s="87" t="str">
        <f t="shared" si="5"/>
        <v/>
      </c>
      <c r="AQ41" s="200" t="str">
        <f t="shared" si="6"/>
        <v/>
      </c>
      <c r="AR41" s="209"/>
      <c r="AS41" s="212"/>
      <c r="AT41" s="117"/>
      <c r="AU41" s="89"/>
      <c r="AV41" s="89" t="str">
        <f t="shared" si="1"/>
        <v/>
      </c>
      <c r="AW41" s="90" t="str">
        <f t="shared" si="7"/>
        <v/>
      </c>
      <c r="AX41" s="86" t="str">
        <f t="shared" si="8"/>
        <v/>
      </c>
      <c r="AY41" s="86" t="str">
        <f t="shared" si="9"/>
        <v/>
      </c>
      <c r="AZ41" s="200" t="str">
        <f t="shared" si="12"/>
        <v/>
      </c>
      <c r="BA41" s="115"/>
    </row>
    <row r="42" spans="1:53" s="8" customFormat="1" ht="24.75" customHeight="1" x14ac:dyDescent="0.3">
      <c r="A42" s="232"/>
      <c r="B42" s="121"/>
      <c r="C42" s="121"/>
      <c r="D42" s="233"/>
      <c r="E42" s="241"/>
      <c r="F42" s="237"/>
      <c r="G42" s="80"/>
      <c r="H42" s="80"/>
      <c r="I42" s="79"/>
      <c r="J42" s="6"/>
      <c r="K42" s="93"/>
      <c r="L42" s="226"/>
      <c r="M42" s="221" t="s">
        <v>671</v>
      </c>
      <c r="N42" s="264" t="s">
        <v>713</v>
      </c>
      <c r="O42" s="119" t="s">
        <v>683</v>
      </c>
      <c r="P42" s="220"/>
      <c r="Q42" s="227"/>
      <c r="R42" s="82"/>
      <c r="S42" s="218"/>
      <c r="T42" s="221"/>
      <c r="U42" s="220"/>
      <c r="V42" s="83"/>
      <c r="W42" s="84"/>
      <c r="X42" s="177"/>
      <c r="Y42" s="179"/>
      <c r="Z42" s="83"/>
      <c r="AA42" s="84"/>
      <c r="AB42" s="177"/>
      <c r="AC42" s="179"/>
      <c r="AD42" s="83"/>
      <c r="AE42" s="84"/>
      <c r="AF42" s="177"/>
      <c r="AG42" s="184"/>
      <c r="AH42" s="186" t="str">
        <f t="shared" si="2"/>
        <v/>
      </c>
      <c r="AI42" s="140"/>
      <c r="AJ42" s="141"/>
      <c r="AK42" s="194"/>
      <c r="AL42" s="94"/>
      <c r="AM42" s="85" t="str">
        <f t="shared" si="11"/>
        <v/>
      </c>
      <c r="AN42" s="196" t="str">
        <f t="shared" si="3"/>
        <v/>
      </c>
      <c r="AO42" s="198" t="str">
        <f t="shared" si="4"/>
        <v/>
      </c>
      <c r="AP42" s="87" t="str">
        <f t="shared" si="5"/>
        <v/>
      </c>
      <c r="AQ42" s="200" t="str">
        <f t="shared" si="6"/>
        <v/>
      </c>
      <c r="AR42" s="209"/>
      <c r="AS42" s="212"/>
      <c r="AT42" s="117"/>
      <c r="AU42" s="89"/>
      <c r="AV42" s="89" t="str">
        <f t="shared" si="1"/>
        <v/>
      </c>
      <c r="AW42" s="90" t="str">
        <f t="shared" si="7"/>
        <v/>
      </c>
      <c r="AX42" s="86" t="str">
        <f t="shared" si="8"/>
        <v/>
      </c>
      <c r="AY42" s="86" t="str">
        <f t="shared" si="9"/>
        <v/>
      </c>
      <c r="AZ42" s="200" t="str">
        <f t="shared" si="12"/>
        <v/>
      </c>
      <c r="BA42" s="115"/>
    </row>
    <row r="43" spans="1:53" s="8" customFormat="1" ht="24.75" customHeight="1" x14ac:dyDescent="0.3">
      <c r="A43" s="232"/>
      <c r="B43" s="121"/>
      <c r="C43" s="121"/>
      <c r="D43" s="233"/>
      <c r="E43" s="241"/>
      <c r="F43" s="237"/>
      <c r="G43" s="80"/>
      <c r="H43" s="80"/>
      <c r="I43" s="79"/>
      <c r="J43" s="6"/>
      <c r="K43" s="93"/>
      <c r="L43" s="226"/>
      <c r="M43" s="221" t="s">
        <v>671</v>
      </c>
      <c r="N43" s="264" t="s">
        <v>713</v>
      </c>
      <c r="O43" s="119" t="s">
        <v>683</v>
      </c>
      <c r="P43" s="220"/>
      <c r="Q43" s="227"/>
      <c r="R43" s="82"/>
      <c r="S43" s="218"/>
      <c r="T43" s="221"/>
      <c r="U43" s="220"/>
      <c r="V43" s="83"/>
      <c r="W43" s="84"/>
      <c r="X43" s="177"/>
      <c r="Y43" s="179"/>
      <c r="Z43" s="83"/>
      <c r="AA43" s="84"/>
      <c r="AB43" s="177"/>
      <c r="AC43" s="179"/>
      <c r="AD43" s="83"/>
      <c r="AE43" s="84"/>
      <c r="AF43" s="177"/>
      <c r="AG43" s="184"/>
      <c r="AH43" s="186" t="str">
        <f t="shared" si="2"/>
        <v/>
      </c>
      <c r="AI43" s="140"/>
      <c r="AJ43" s="141"/>
      <c r="AK43" s="194"/>
      <c r="AL43" s="94"/>
      <c r="AM43" s="85" t="str">
        <f t="shared" si="11"/>
        <v/>
      </c>
      <c r="AN43" s="196" t="str">
        <f t="shared" si="3"/>
        <v/>
      </c>
      <c r="AO43" s="198" t="str">
        <f t="shared" si="4"/>
        <v/>
      </c>
      <c r="AP43" s="87" t="str">
        <f t="shared" si="5"/>
        <v/>
      </c>
      <c r="AQ43" s="200" t="str">
        <f t="shared" si="6"/>
        <v/>
      </c>
      <c r="AR43" s="209"/>
      <c r="AS43" s="212"/>
      <c r="AT43" s="117"/>
      <c r="AU43" s="89"/>
      <c r="AV43" s="89" t="str">
        <f t="shared" si="1"/>
        <v/>
      </c>
      <c r="AW43" s="90" t="str">
        <f t="shared" si="7"/>
        <v/>
      </c>
      <c r="AX43" s="86" t="str">
        <f t="shared" si="8"/>
        <v/>
      </c>
      <c r="AY43" s="86" t="str">
        <f t="shared" si="9"/>
        <v/>
      </c>
      <c r="AZ43" s="200" t="str">
        <f t="shared" si="12"/>
        <v/>
      </c>
      <c r="BA43" s="115"/>
    </row>
    <row r="44" spans="1:53" s="8" customFormat="1" ht="24.75" customHeight="1" x14ac:dyDescent="0.3">
      <c r="A44" s="232"/>
      <c r="B44" s="121"/>
      <c r="C44" s="121"/>
      <c r="D44" s="233"/>
      <c r="E44" s="241"/>
      <c r="F44" s="237"/>
      <c r="G44" s="80"/>
      <c r="H44" s="80"/>
      <c r="I44" s="79"/>
      <c r="J44" s="6"/>
      <c r="K44" s="93"/>
      <c r="L44" s="226"/>
      <c r="M44" s="221" t="s">
        <v>671</v>
      </c>
      <c r="N44" s="264" t="s">
        <v>713</v>
      </c>
      <c r="O44" s="119" t="s">
        <v>683</v>
      </c>
      <c r="P44" s="220"/>
      <c r="Q44" s="227"/>
      <c r="R44" s="82"/>
      <c r="S44" s="218"/>
      <c r="T44" s="221"/>
      <c r="U44" s="220"/>
      <c r="V44" s="83"/>
      <c r="W44" s="84"/>
      <c r="X44" s="177"/>
      <c r="Y44" s="179"/>
      <c r="Z44" s="83"/>
      <c r="AA44" s="84"/>
      <c r="AB44" s="177"/>
      <c r="AC44" s="179"/>
      <c r="AD44" s="83"/>
      <c r="AE44" s="84"/>
      <c r="AF44" s="177"/>
      <c r="AG44" s="184"/>
      <c r="AH44" s="186" t="str">
        <f t="shared" si="2"/>
        <v/>
      </c>
      <c r="AI44" s="140"/>
      <c r="AJ44" s="141"/>
      <c r="AK44" s="194"/>
      <c r="AL44" s="94"/>
      <c r="AM44" s="85" t="str">
        <f t="shared" si="11"/>
        <v/>
      </c>
      <c r="AN44" s="196" t="str">
        <f t="shared" si="3"/>
        <v/>
      </c>
      <c r="AO44" s="198" t="str">
        <f t="shared" si="4"/>
        <v/>
      </c>
      <c r="AP44" s="87" t="str">
        <f t="shared" si="5"/>
        <v/>
      </c>
      <c r="AQ44" s="200" t="str">
        <f t="shared" si="6"/>
        <v/>
      </c>
      <c r="AR44" s="209"/>
      <c r="AS44" s="212"/>
      <c r="AT44" s="117"/>
      <c r="AU44" s="89"/>
      <c r="AV44" s="89" t="str">
        <f t="shared" si="1"/>
        <v/>
      </c>
      <c r="AW44" s="90" t="str">
        <f t="shared" si="7"/>
        <v/>
      </c>
      <c r="AX44" s="86" t="str">
        <f t="shared" si="8"/>
        <v/>
      </c>
      <c r="AY44" s="86" t="str">
        <f t="shared" si="9"/>
        <v/>
      </c>
      <c r="AZ44" s="200" t="str">
        <f t="shared" si="12"/>
        <v/>
      </c>
      <c r="BA44" s="115"/>
    </row>
    <row r="45" spans="1:53" s="8" customFormat="1" ht="24.75" customHeight="1" x14ac:dyDescent="0.3">
      <c r="A45" s="232"/>
      <c r="B45" s="121"/>
      <c r="C45" s="121"/>
      <c r="D45" s="233"/>
      <c r="E45" s="241"/>
      <c r="F45" s="237"/>
      <c r="G45" s="80"/>
      <c r="H45" s="80"/>
      <c r="I45" s="79"/>
      <c r="J45" s="6"/>
      <c r="K45" s="93"/>
      <c r="L45" s="226"/>
      <c r="M45" s="221" t="s">
        <v>671</v>
      </c>
      <c r="N45" s="264" t="s">
        <v>713</v>
      </c>
      <c r="O45" s="119" t="s">
        <v>683</v>
      </c>
      <c r="P45" s="220"/>
      <c r="Q45" s="227"/>
      <c r="R45" s="82"/>
      <c r="S45" s="218"/>
      <c r="T45" s="221"/>
      <c r="U45" s="220"/>
      <c r="V45" s="83"/>
      <c r="W45" s="84"/>
      <c r="X45" s="177"/>
      <c r="Y45" s="179"/>
      <c r="Z45" s="83"/>
      <c r="AA45" s="84"/>
      <c r="AB45" s="177"/>
      <c r="AC45" s="179"/>
      <c r="AD45" s="83"/>
      <c r="AE45" s="84"/>
      <c r="AF45" s="177"/>
      <c r="AG45" s="184"/>
      <c r="AH45" s="186" t="str">
        <f t="shared" si="2"/>
        <v/>
      </c>
      <c r="AI45" s="140"/>
      <c r="AJ45" s="141"/>
      <c r="AK45" s="194"/>
      <c r="AL45" s="94"/>
      <c r="AM45" s="85" t="str">
        <f t="shared" si="11"/>
        <v/>
      </c>
      <c r="AN45" s="196" t="str">
        <f t="shared" si="3"/>
        <v/>
      </c>
      <c r="AO45" s="198" t="str">
        <f t="shared" si="4"/>
        <v/>
      </c>
      <c r="AP45" s="87" t="str">
        <f t="shared" si="5"/>
        <v/>
      </c>
      <c r="AQ45" s="200" t="str">
        <f t="shared" si="6"/>
        <v/>
      </c>
      <c r="AR45" s="209"/>
      <c r="AS45" s="212"/>
      <c r="AT45" s="117"/>
      <c r="AU45" s="89"/>
      <c r="AV45" s="89" t="str">
        <f t="shared" si="1"/>
        <v/>
      </c>
      <c r="AW45" s="90" t="str">
        <f t="shared" si="7"/>
        <v/>
      </c>
      <c r="AX45" s="86" t="str">
        <f t="shared" si="8"/>
        <v/>
      </c>
      <c r="AY45" s="86" t="str">
        <f t="shared" si="9"/>
        <v/>
      </c>
      <c r="AZ45" s="200" t="str">
        <f t="shared" si="12"/>
        <v/>
      </c>
      <c r="BA45" s="115"/>
    </row>
    <row r="46" spans="1:53" s="8" customFormat="1" ht="24.75" customHeight="1" x14ac:dyDescent="0.3">
      <c r="A46" s="232"/>
      <c r="B46" s="121"/>
      <c r="C46" s="121"/>
      <c r="D46" s="233"/>
      <c r="E46" s="241"/>
      <c r="F46" s="237"/>
      <c r="G46" s="80"/>
      <c r="H46" s="80"/>
      <c r="I46" s="79"/>
      <c r="J46" s="6"/>
      <c r="K46" s="93"/>
      <c r="L46" s="226"/>
      <c r="M46" s="221" t="s">
        <v>671</v>
      </c>
      <c r="N46" s="264" t="s">
        <v>713</v>
      </c>
      <c r="O46" s="119" t="s">
        <v>683</v>
      </c>
      <c r="P46" s="220"/>
      <c r="Q46" s="227"/>
      <c r="R46" s="82"/>
      <c r="S46" s="218"/>
      <c r="T46" s="221"/>
      <c r="U46" s="220"/>
      <c r="V46" s="83"/>
      <c r="W46" s="84"/>
      <c r="X46" s="177"/>
      <c r="Y46" s="179"/>
      <c r="Z46" s="83"/>
      <c r="AA46" s="84"/>
      <c r="AB46" s="177"/>
      <c r="AC46" s="179"/>
      <c r="AD46" s="83"/>
      <c r="AE46" s="84"/>
      <c r="AF46" s="177"/>
      <c r="AG46" s="184"/>
      <c r="AH46" s="186" t="str">
        <f t="shared" si="2"/>
        <v/>
      </c>
      <c r="AI46" s="140"/>
      <c r="AJ46" s="141"/>
      <c r="AK46" s="194"/>
      <c r="AL46" s="94"/>
      <c r="AM46" s="85" t="str">
        <f t="shared" si="11"/>
        <v/>
      </c>
      <c r="AN46" s="196" t="str">
        <f t="shared" si="3"/>
        <v/>
      </c>
      <c r="AO46" s="198" t="str">
        <f t="shared" si="4"/>
        <v/>
      </c>
      <c r="AP46" s="87" t="str">
        <f t="shared" si="5"/>
        <v/>
      </c>
      <c r="AQ46" s="200" t="str">
        <f t="shared" si="6"/>
        <v/>
      </c>
      <c r="AR46" s="209"/>
      <c r="AS46" s="212"/>
      <c r="AT46" s="117"/>
      <c r="AU46" s="89"/>
      <c r="AV46" s="89" t="str">
        <f t="shared" si="1"/>
        <v/>
      </c>
      <c r="AW46" s="90" t="str">
        <f t="shared" si="7"/>
        <v/>
      </c>
      <c r="AX46" s="86" t="str">
        <f t="shared" si="8"/>
        <v/>
      </c>
      <c r="AY46" s="86" t="str">
        <f t="shared" si="9"/>
        <v/>
      </c>
      <c r="AZ46" s="200" t="str">
        <f t="shared" si="12"/>
        <v/>
      </c>
      <c r="BA46" s="115"/>
    </row>
    <row r="47" spans="1:53" s="8" customFormat="1" ht="24.75" customHeight="1" x14ac:dyDescent="0.3">
      <c r="A47" s="232"/>
      <c r="B47" s="121"/>
      <c r="C47" s="121"/>
      <c r="D47" s="233"/>
      <c r="E47" s="241"/>
      <c r="F47" s="237"/>
      <c r="G47" s="80"/>
      <c r="H47" s="80"/>
      <c r="I47" s="79"/>
      <c r="J47" s="6"/>
      <c r="K47" s="93"/>
      <c r="L47" s="226"/>
      <c r="M47" s="221" t="s">
        <v>671</v>
      </c>
      <c r="N47" s="264" t="s">
        <v>713</v>
      </c>
      <c r="O47" s="119" t="s">
        <v>683</v>
      </c>
      <c r="P47" s="220"/>
      <c r="Q47" s="227"/>
      <c r="R47" s="82"/>
      <c r="S47" s="218"/>
      <c r="T47" s="221"/>
      <c r="U47" s="220"/>
      <c r="V47" s="83"/>
      <c r="W47" s="84"/>
      <c r="X47" s="177"/>
      <c r="Y47" s="179"/>
      <c r="Z47" s="83"/>
      <c r="AA47" s="84"/>
      <c r="AB47" s="177"/>
      <c r="AC47" s="179"/>
      <c r="AD47" s="83"/>
      <c r="AE47" s="84"/>
      <c r="AF47" s="177"/>
      <c r="AG47" s="184"/>
      <c r="AH47" s="186" t="str">
        <f t="shared" si="2"/>
        <v/>
      </c>
      <c r="AI47" s="140"/>
      <c r="AJ47" s="141"/>
      <c r="AK47" s="194"/>
      <c r="AL47" s="94"/>
      <c r="AM47" s="85" t="str">
        <f t="shared" si="11"/>
        <v/>
      </c>
      <c r="AN47" s="196" t="str">
        <f t="shared" si="3"/>
        <v/>
      </c>
      <c r="AO47" s="198" t="str">
        <f t="shared" si="4"/>
        <v/>
      </c>
      <c r="AP47" s="87" t="str">
        <f t="shared" si="5"/>
        <v/>
      </c>
      <c r="AQ47" s="200" t="str">
        <f t="shared" si="6"/>
        <v/>
      </c>
      <c r="AR47" s="209"/>
      <c r="AS47" s="212"/>
      <c r="AT47" s="117"/>
      <c r="AU47" s="89"/>
      <c r="AV47" s="89" t="str">
        <f t="shared" ref="AV47:AV78" si="13">IF($AU47="","",(+AU47*Q47))</f>
        <v/>
      </c>
      <c r="AW47" s="90" t="str">
        <f t="shared" ref="AW47:AW78" si="14">IF(AT47="","",(1-AQ47/AT47))</f>
        <v/>
      </c>
      <c r="AX47" s="86" t="str">
        <f t="shared" ref="AX47:AX78" si="15">IF($AP47="","",(AP47*AU47))</f>
        <v/>
      </c>
      <c r="AY47" s="86" t="str">
        <f t="shared" ref="AY47:AY78" si="16">IF(AT47= "","",AT47*AV47)</f>
        <v/>
      </c>
      <c r="AZ47" s="200" t="str">
        <f t="shared" si="12"/>
        <v/>
      </c>
      <c r="BA47" s="115"/>
    </row>
    <row r="48" spans="1:53" s="8" customFormat="1" ht="24.75" customHeight="1" x14ac:dyDescent="0.3">
      <c r="A48" s="232"/>
      <c r="B48" s="121"/>
      <c r="C48" s="121"/>
      <c r="D48" s="233"/>
      <c r="E48" s="241"/>
      <c r="F48" s="237"/>
      <c r="G48" s="80"/>
      <c r="H48" s="80"/>
      <c r="I48" s="79"/>
      <c r="J48" s="6"/>
      <c r="K48" s="93"/>
      <c r="L48" s="226"/>
      <c r="M48" s="221" t="s">
        <v>671</v>
      </c>
      <c r="N48" s="264" t="s">
        <v>713</v>
      </c>
      <c r="O48" s="119" t="s">
        <v>683</v>
      </c>
      <c r="P48" s="220"/>
      <c r="Q48" s="227"/>
      <c r="R48" s="82"/>
      <c r="S48" s="218"/>
      <c r="T48" s="221"/>
      <c r="U48" s="220"/>
      <c r="V48" s="83"/>
      <c r="W48" s="84"/>
      <c r="X48" s="177"/>
      <c r="Y48" s="179"/>
      <c r="Z48" s="83"/>
      <c r="AA48" s="84"/>
      <c r="AB48" s="177"/>
      <c r="AC48" s="179"/>
      <c r="AD48" s="83"/>
      <c r="AE48" s="84"/>
      <c r="AF48" s="177"/>
      <c r="AG48" s="184"/>
      <c r="AH48" s="186" t="str">
        <f t="shared" si="2"/>
        <v/>
      </c>
      <c r="AI48" s="140"/>
      <c r="AJ48" s="141"/>
      <c r="AK48" s="194"/>
      <c r="AL48" s="94"/>
      <c r="AM48" s="85" t="str">
        <f t="shared" si="11"/>
        <v/>
      </c>
      <c r="AN48" s="196" t="str">
        <f t="shared" si="3"/>
        <v/>
      </c>
      <c r="AO48" s="198" t="str">
        <f t="shared" si="4"/>
        <v/>
      </c>
      <c r="AP48" s="87" t="str">
        <f t="shared" si="5"/>
        <v/>
      </c>
      <c r="AQ48" s="200" t="str">
        <f t="shared" si="6"/>
        <v/>
      </c>
      <c r="AR48" s="209"/>
      <c r="AS48" s="212"/>
      <c r="AT48" s="117"/>
      <c r="AU48" s="89"/>
      <c r="AV48" s="89" t="str">
        <f t="shared" si="13"/>
        <v/>
      </c>
      <c r="AW48" s="90" t="str">
        <f t="shared" si="14"/>
        <v/>
      </c>
      <c r="AX48" s="86" t="str">
        <f t="shared" si="15"/>
        <v/>
      </c>
      <c r="AY48" s="86" t="str">
        <f t="shared" si="16"/>
        <v/>
      </c>
      <c r="AZ48" s="200" t="str">
        <f t="shared" si="12"/>
        <v/>
      </c>
      <c r="BA48" s="115"/>
    </row>
    <row r="49" spans="1:53" s="8" customFormat="1" ht="24.75" customHeight="1" x14ac:dyDescent="0.3">
      <c r="A49" s="232"/>
      <c r="B49" s="121"/>
      <c r="C49" s="121"/>
      <c r="D49" s="233"/>
      <c r="E49" s="241"/>
      <c r="F49" s="237"/>
      <c r="G49" s="80"/>
      <c r="H49" s="80"/>
      <c r="I49" s="79"/>
      <c r="J49" s="6"/>
      <c r="K49" s="93"/>
      <c r="L49" s="226"/>
      <c r="M49" s="221" t="s">
        <v>671</v>
      </c>
      <c r="N49" s="264" t="s">
        <v>713</v>
      </c>
      <c r="O49" s="119" t="s">
        <v>683</v>
      </c>
      <c r="P49" s="220"/>
      <c r="Q49" s="227"/>
      <c r="R49" s="82"/>
      <c r="S49" s="218"/>
      <c r="T49" s="221"/>
      <c r="U49" s="220"/>
      <c r="V49" s="83"/>
      <c r="W49" s="84"/>
      <c r="X49" s="177"/>
      <c r="Y49" s="179"/>
      <c r="Z49" s="83"/>
      <c r="AA49" s="84"/>
      <c r="AB49" s="177"/>
      <c r="AC49" s="179"/>
      <c r="AD49" s="83"/>
      <c r="AE49" s="84"/>
      <c r="AF49" s="177"/>
      <c r="AG49" s="184"/>
      <c r="AH49" s="186" t="str">
        <f t="shared" si="2"/>
        <v/>
      </c>
      <c r="AI49" s="140"/>
      <c r="AJ49" s="141"/>
      <c r="AK49" s="194"/>
      <c r="AL49" s="94"/>
      <c r="AM49" s="85" t="str">
        <f t="shared" si="11"/>
        <v/>
      </c>
      <c r="AN49" s="196" t="str">
        <f t="shared" si="3"/>
        <v/>
      </c>
      <c r="AO49" s="198" t="str">
        <f t="shared" si="4"/>
        <v/>
      </c>
      <c r="AP49" s="87" t="str">
        <f t="shared" si="5"/>
        <v/>
      </c>
      <c r="AQ49" s="200" t="str">
        <f t="shared" si="6"/>
        <v/>
      </c>
      <c r="AR49" s="209"/>
      <c r="AS49" s="212"/>
      <c r="AT49" s="117"/>
      <c r="AU49" s="89"/>
      <c r="AV49" s="89" t="str">
        <f t="shared" si="13"/>
        <v/>
      </c>
      <c r="AW49" s="90" t="str">
        <f t="shared" si="14"/>
        <v/>
      </c>
      <c r="AX49" s="86" t="str">
        <f t="shared" si="15"/>
        <v/>
      </c>
      <c r="AY49" s="86" t="str">
        <f t="shared" si="16"/>
        <v/>
      </c>
      <c r="AZ49" s="200" t="str">
        <f t="shared" si="12"/>
        <v/>
      </c>
      <c r="BA49" s="115"/>
    </row>
    <row r="50" spans="1:53" s="8" customFormat="1" ht="24.75" customHeight="1" x14ac:dyDescent="0.3">
      <c r="A50" s="232"/>
      <c r="B50" s="121"/>
      <c r="C50" s="121"/>
      <c r="D50" s="233"/>
      <c r="E50" s="241"/>
      <c r="F50" s="237"/>
      <c r="G50" s="80"/>
      <c r="H50" s="80"/>
      <c r="I50" s="79"/>
      <c r="J50" s="6"/>
      <c r="K50" s="93"/>
      <c r="L50" s="226"/>
      <c r="M50" s="221" t="s">
        <v>671</v>
      </c>
      <c r="N50" s="264" t="s">
        <v>713</v>
      </c>
      <c r="O50" s="119" t="s">
        <v>683</v>
      </c>
      <c r="P50" s="220"/>
      <c r="Q50" s="227"/>
      <c r="R50" s="82"/>
      <c r="S50" s="218"/>
      <c r="T50" s="221"/>
      <c r="U50" s="220"/>
      <c r="V50" s="83"/>
      <c r="W50" s="84"/>
      <c r="X50" s="177"/>
      <c r="Y50" s="179"/>
      <c r="Z50" s="83"/>
      <c r="AA50" s="84"/>
      <c r="AB50" s="177"/>
      <c r="AC50" s="179"/>
      <c r="AD50" s="83"/>
      <c r="AE50" s="84"/>
      <c r="AF50" s="177"/>
      <c r="AG50" s="184"/>
      <c r="AH50" s="186" t="str">
        <f t="shared" si="2"/>
        <v/>
      </c>
      <c r="AI50" s="140"/>
      <c r="AJ50" s="141"/>
      <c r="AK50" s="194"/>
      <c r="AL50" s="94"/>
      <c r="AM50" s="85" t="str">
        <f t="shared" si="11"/>
        <v/>
      </c>
      <c r="AN50" s="196" t="str">
        <f t="shared" si="3"/>
        <v/>
      </c>
      <c r="AO50" s="198" t="str">
        <f t="shared" si="4"/>
        <v/>
      </c>
      <c r="AP50" s="87" t="str">
        <f t="shared" si="5"/>
        <v/>
      </c>
      <c r="AQ50" s="200" t="str">
        <f t="shared" si="6"/>
        <v/>
      </c>
      <c r="AR50" s="209"/>
      <c r="AS50" s="212"/>
      <c r="AT50" s="117"/>
      <c r="AU50" s="89"/>
      <c r="AV50" s="89" t="str">
        <f t="shared" si="13"/>
        <v/>
      </c>
      <c r="AW50" s="90" t="str">
        <f t="shared" si="14"/>
        <v/>
      </c>
      <c r="AX50" s="86" t="str">
        <f t="shared" si="15"/>
        <v/>
      </c>
      <c r="AY50" s="86" t="str">
        <f t="shared" si="16"/>
        <v/>
      </c>
      <c r="AZ50" s="200" t="str">
        <f t="shared" si="12"/>
        <v/>
      </c>
      <c r="BA50" s="115"/>
    </row>
    <row r="51" spans="1:53" s="8" customFormat="1" ht="24.75" customHeight="1" x14ac:dyDescent="0.3">
      <c r="A51" s="232"/>
      <c r="B51" s="121"/>
      <c r="C51" s="121"/>
      <c r="D51" s="233"/>
      <c r="E51" s="241"/>
      <c r="F51" s="237"/>
      <c r="G51" s="80"/>
      <c r="H51" s="80"/>
      <c r="I51" s="79"/>
      <c r="J51" s="6"/>
      <c r="K51" s="93"/>
      <c r="L51" s="226"/>
      <c r="M51" s="221" t="s">
        <v>671</v>
      </c>
      <c r="N51" s="264" t="s">
        <v>713</v>
      </c>
      <c r="O51" s="119" t="s">
        <v>683</v>
      </c>
      <c r="P51" s="220"/>
      <c r="Q51" s="227"/>
      <c r="R51" s="82"/>
      <c r="S51" s="218"/>
      <c r="T51" s="221"/>
      <c r="U51" s="220"/>
      <c r="V51" s="83"/>
      <c r="W51" s="84"/>
      <c r="X51" s="177"/>
      <c r="Y51" s="179"/>
      <c r="Z51" s="83"/>
      <c r="AA51" s="84"/>
      <c r="AB51" s="177"/>
      <c r="AC51" s="179"/>
      <c r="AD51" s="83"/>
      <c r="AE51" s="84"/>
      <c r="AF51" s="177"/>
      <c r="AG51" s="184"/>
      <c r="AH51" s="186" t="str">
        <f t="shared" si="2"/>
        <v/>
      </c>
      <c r="AI51" s="140"/>
      <c r="AJ51" s="141"/>
      <c r="AK51" s="194"/>
      <c r="AL51" s="94"/>
      <c r="AM51" s="85" t="str">
        <f t="shared" si="11"/>
        <v/>
      </c>
      <c r="AN51" s="196" t="str">
        <f t="shared" si="3"/>
        <v/>
      </c>
      <c r="AO51" s="198" t="str">
        <f t="shared" si="4"/>
        <v/>
      </c>
      <c r="AP51" s="87" t="str">
        <f t="shared" si="5"/>
        <v/>
      </c>
      <c r="AQ51" s="200" t="str">
        <f t="shared" si="6"/>
        <v/>
      </c>
      <c r="AR51" s="209"/>
      <c r="AS51" s="212"/>
      <c r="AT51" s="117"/>
      <c r="AU51" s="89"/>
      <c r="AV51" s="89" t="str">
        <f t="shared" si="13"/>
        <v/>
      </c>
      <c r="AW51" s="90" t="str">
        <f t="shared" si="14"/>
        <v/>
      </c>
      <c r="AX51" s="86" t="str">
        <f t="shared" si="15"/>
        <v/>
      </c>
      <c r="AY51" s="86" t="str">
        <f t="shared" si="16"/>
        <v/>
      </c>
      <c r="AZ51" s="200" t="str">
        <f t="shared" si="12"/>
        <v/>
      </c>
      <c r="BA51" s="115"/>
    </row>
    <row r="52" spans="1:53" s="8" customFormat="1" ht="24.75" customHeight="1" x14ac:dyDescent="0.3">
      <c r="A52" s="232"/>
      <c r="B52" s="121"/>
      <c r="C52" s="121"/>
      <c r="D52" s="233"/>
      <c r="E52" s="241"/>
      <c r="F52" s="237"/>
      <c r="G52" s="80"/>
      <c r="H52" s="80"/>
      <c r="I52" s="79"/>
      <c r="J52" s="6"/>
      <c r="K52" s="93"/>
      <c r="L52" s="226"/>
      <c r="M52" s="221" t="s">
        <v>671</v>
      </c>
      <c r="N52" s="264" t="s">
        <v>713</v>
      </c>
      <c r="O52" s="119" t="s">
        <v>683</v>
      </c>
      <c r="P52" s="220"/>
      <c r="Q52" s="227"/>
      <c r="R52" s="82"/>
      <c r="S52" s="218"/>
      <c r="T52" s="221"/>
      <c r="U52" s="220"/>
      <c r="V52" s="83"/>
      <c r="W52" s="84"/>
      <c r="X52" s="177"/>
      <c r="Y52" s="179"/>
      <c r="Z52" s="83"/>
      <c r="AA52" s="84"/>
      <c r="AB52" s="177"/>
      <c r="AC52" s="179"/>
      <c r="AD52" s="83"/>
      <c r="AE52" s="84"/>
      <c r="AF52" s="177"/>
      <c r="AG52" s="184"/>
      <c r="AH52" s="186" t="str">
        <f t="shared" si="2"/>
        <v/>
      </c>
      <c r="AI52" s="140"/>
      <c r="AJ52" s="141"/>
      <c r="AK52" s="194"/>
      <c r="AL52" s="94"/>
      <c r="AM52" s="85" t="str">
        <f t="shared" si="11"/>
        <v/>
      </c>
      <c r="AN52" s="196" t="str">
        <f t="shared" si="3"/>
        <v/>
      </c>
      <c r="AO52" s="198" t="str">
        <f t="shared" si="4"/>
        <v/>
      </c>
      <c r="AP52" s="87" t="str">
        <f t="shared" si="5"/>
        <v/>
      </c>
      <c r="AQ52" s="200" t="str">
        <f t="shared" si="6"/>
        <v/>
      </c>
      <c r="AR52" s="209"/>
      <c r="AS52" s="212"/>
      <c r="AT52" s="117"/>
      <c r="AU52" s="89"/>
      <c r="AV52" s="89" t="str">
        <f t="shared" si="13"/>
        <v/>
      </c>
      <c r="AW52" s="90" t="str">
        <f t="shared" si="14"/>
        <v/>
      </c>
      <c r="AX52" s="86" t="str">
        <f t="shared" si="15"/>
        <v/>
      </c>
      <c r="AY52" s="86" t="str">
        <f t="shared" si="16"/>
        <v/>
      </c>
      <c r="AZ52" s="200" t="str">
        <f t="shared" si="12"/>
        <v/>
      </c>
      <c r="BA52" s="115"/>
    </row>
    <row r="53" spans="1:53" s="8" customFormat="1" ht="24.75" customHeight="1" x14ac:dyDescent="0.3">
      <c r="A53" s="232"/>
      <c r="B53" s="121"/>
      <c r="C53" s="121"/>
      <c r="D53" s="233"/>
      <c r="E53" s="241"/>
      <c r="F53" s="237"/>
      <c r="G53" s="80"/>
      <c r="H53" s="80"/>
      <c r="I53" s="79"/>
      <c r="J53" s="6"/>
      <c r="K53" s="93"/>
      <c r="L53" s="226"/>
      <c r="M53" s="221" t="s">
        <v>671</v>
      </c>
      <c r="N53" s="264" t="s">
        <v>713</v>
      </c>
      <c r="O53" s="119" t="s">
        <v>683</v>
      </c>
      <c r="P53" s="220"/>
      <c r="Q53" s="227"/>
      <c r="R53" s="82"/>
      <c r="S53" s="218"/>
      <c r="T53" s="221"/>
      <c r="U53" s="220"/>
      <c r="V53" s="83"/>
      <c r="W53" s="84"/>
      <c r="X53" s="177"/>
      <c r="Y53" s="179"/>
      <c r="Z53" s="83"/>
      <c r="AA53" s="84"/>
      <c r="AB53" s="177"/>
      <c r="AC53" s="179"/>
      <c r="AD53" s="83"/>
      <c r="AE53" s="84"/>
      <c r="AF53" s="177"/>
      <c r="AG53" s="184"/>
      <c r="AH53" s="186" t="str">
        <f t="shared" si="2"/>
        <v/>
      </c>
      <c r="AI53" s="140"/>
      <c r="AJ53" s="141"/>
      <c r="AK53" s="194"/>
      <c r="AL53" s="94"/>
      <c r="AM53" s="85" t="str">
        <f t="shared" si="11"/>
        <v/>
      </c>
      <c r="AN53" s="196" t="str">
        <f t="shared" si="3"/>
        <v/>
      </c>
      <c r="AO53" s="198" t="str">
        <f t="shared" si="4"/>
        <v/>
      </c>
      <c r="AP53" s="87" t="str">
        <f t="shared" si="5"/>
        <v/>
      </c>
      <c r="AQ53" s="200" t="str">
        <f t="shared" si="6"/>
        <v/>
      </c>
      <c r="AR53" s="209"/>
      <c r="AS53" s="212"/>
      <c r="AT53" s="117"/>
      <c r="AU53" s="89"/>
      <c r="AV53" s="89" t="str">
        <f t="shared" si="13"/>
        <v/>
      </c>
      <c r="AW53" s="90" t="str">
        <f t="shared" si="14"/>
        <v/>
      </c>
      <c r="AX53" s="86" t="str">
        <f t="shared" si="15"/>
        <v/>
      </c>
      <c r="AY53" s="86" t="str">
        <f t="shared" si="16"/>
        <v/>
      </c>
      <c r="AZ53" s="200" t="str">
        <f t="shared" si="12"/>
        <v/>
      </c>
      <c r="BA53" s="115"/>
    </row>
    <row r="54" spans="1:53" s="8" customFormat="1" ht="24.75" customHeight="1" x14ac:dyDescent="0.3">
      <c r="A54" s="232"/>
      <c r="B54" s="121"/>
      <c r="C54" s="121"/>
      <c r="D54" s="233"/>
      <c r="E54" s="241"/>
      <c r="F54" s="237"/>
      <c r="G54" s="80"/>
      <c r="H54" s="80"/>
      <c r="I54" s="79"/>
      <c r="J54" s="6"/>
      <c r="K54" s="93"/>
      <c r="L54" s="226"/>
      <c r="M54" s="221" t="s">
        <v>671</v>
      </c>
      <c r="N54" s="264" t="s">
        <v>713</v>
      </c>
      <c r="O54" s="119" t="s">
        <v>683</v>
      </c>
      <c r="P54" s="220"/>
      <c r="Q54" s="227"/>
      <c r="R54" s="82"/>
      <c r="S54" s="218"/>
      <c r="T54" s="221"/>
      <c r="U54" s="220"/>
      <c r="V54" s="83"/>
      <c r="W54" s="84"/>
      <c r="X54" s="177"/>
      <c r="Y54" s="179"/>
      <c r="Z54" s="83"/>
      <c r="AA54" s="84"/>
      <c r="AB54" s="177"/>
      <c r="AC54" s="179"/>
      <c r="AD54" s="83"/>
      <c r="AE54" s="84"/>
      <c r="AF54" s="177"/>
      <c r="AG54" s="184"/>
      <c r="AH54" s="186" t="str">
        <f t="shared" si="2"/>
        <v/>
      </c>
      <c r="AI54" s="140"/>
      <c r="AJ54" s="141"/>
      <c r="AK54" s="194"/>
      <c r="AL54" s="94"/>
      <c r="AM54" s="85" t="str">
        <f t="shared" si="11"/>
        <v/>
      </c>
      <c r="AN54" s="196" t="str">
        <f t="shared" si="3"/>
        <v/>
      </c>
      <c r="AO54" s="198" t="str">
        <f t="shared" si="4"/>
        <v/>
      </c>
      <c r="AP54" s="87" t="str">
        <f t="shared" si="5"/>
        <v/>
      </c>
      <c r="AQ54" s="200" t="str">
        <f t="shared" si="6"/>
        <v/>
      </c>
      <c r="AR54" s="209"/>
      <c r="AS54" s="212"/>
      <c r="AT54" s="117"/>
      <c r="AU54" s="89"/>
      <c r="AV54" s="89" t="str">
        <f t="shared" si="13"/>
        <v/>
      </c>
      <c r="AW54" s="90" t="str">
        <f t="shared" si="14"/>
        <v/>
      </c>
      <c r="AX54" s="86" t="str">
        <f t="shared" si="15"/>
        <v/>
      </c>
      <c r="AY54" s="86" t="str">
        <f t="shared" si="16"/>
        <v/>
      </c>
      <c r="AZ54" s="200" t="str">
        <f t="shared" si="12"/>
        <v/>
      </c>
      <c r="BA54" s="115"/>
    </row>
    <row r="55" spans="1:53" s="8" customFormat="1" ht="24.75" customHeight="1" x14ac:dyDescent="0.3">
      <c r="A55" s="232"/>
      <c r="B55" s="121"/>
      <c r="C55" s="121"/>
      <c r="D55" s="233"/>
      <c r="E55" s="241"/>
      <c r="F55" s="237"/>
      <c r="G55" s="80"/>
      <c r="H55" s="80"/>
      <c r="I55" s="79"/>
      <c r="J55" s="6"/>
      <c r="K55" s="93"/>
      <c r="L55" s="226"/>
      <c r="M55" s="221" t="s">
        <v>671</v>
      </c>
      <c r="N55" s="264" t="s">
        <v>713</v>
      </c>
      <c r="O55" s="119" t="s">
        <v>683</v>
      </c>
      <c r="P55" s="220"/>
      <c r="Q55" s="227"/>
      <c r="R55" s="82"/>
      <c r="S55" s="218"/>
      <c r="T55" s="221"/>
      <c r="U55" s="220"/>
      <c r="V55" s="83"/>
      <c r="W55" s="84"/>
      <c r="X55" s="177"/>
      <c r="Y55" s="179"/>
      <c r="Z55" s="83"/>
      <c r="AA55" s="84"/>
      <c r="AB55" s="177"/>
      <c r="AC55" s="179"/>
      <c r="AD55" s="83"/>
      <c r="AE55" s="84"/>
      <c r="AF55" s="177"/>
      <c r="AG55" s="184"/>
      <c r="AH55" s="186" t="str">
        <f t="shared" si="2"/>
        <v/>
      </c>
      <c r="AI55" s="140"/>
      <c r="AJ55" s="141"/>
      <c r="AK55" s="194"/>
      <c r="AL55" s="94"/>
      <c r="AM55" s="85" t="str">
        <f t="shared" si="11"/>
        <v/>
      </c>
      <c r="AN55" s="196" t="str">
        <f t="shared" si="3"/>
        <v/>
      </c>
      <c r="AO55" s="198" t="str">
        <f t="shared" si="4"/>
        <v/>
      </c>
      <c r="AP55" s="87" t="str">
        <f t="shared" si="5"/>
        <v/>
      </c>
      <c r="AQ55" s="200" t="str">
        <f t="shared" si="6"/>
        <v/>
      </c>
      <c r="AR55" s="209"/>
      <c r="AS55" s="212"/>
      <c r="AT55" s="117"/>
      <c r="AU55" s="89"/>
      <c r="AV55" s="89" t="str">
        <f t="shared" si="13"/>
        <v/>
      </c>
      <c r="AW55" s="90" t="str">
        <f t="shared" si="14"/>
        <v/>
      </c>
      <c r="AX55" s="86" t="str">
        <f t="shared" si="15"/>
        <v/>
      </c>
      <c r="AY55" s="86" t="str">
        <f t="shared" si="16"/>
        <v/>
      </c>
      <c r="AZ55" s="200" t="str">
        <f t="shared" si="12"/>
        <v/>
      </c>
      <c r="BA55" s="115"/>
    </row>
    <row r="56" spans="1:53" s="8" customFormat="1" ht="24.75" customHeight="1" x14ac:dyDescent="0.3">
      <c r="A56" s="232"/>
      <c r="B56" s="121"/>
      <c r="C56" s="121"/>
      <c r="D56" s="233"/>
      <c r="E56" s="241"/>
      <c r="F56" s="237"/>
      <c r="G56" s="80"/>
      <c r="H56" s="80"/>
      <c r="I56" s="79"/>
      <c r="J56" s="6"/>
      <c r="K56" s="93"/>
      <c r="L56" s="226"/>
      <c r="M56" s="221" t="s">
        <v>671</v>
      </c>
      <c r="N56" s="264" t="s">
        <v>713</v>
      </c>
      <c r="O56" s="119" t="s">
        <v>683</v>
      </c>
      <c r="P56" s="220"/>
      <c r="Q56" s="227"/>
      <c r="R56" s="82"/>
      <c r="S56" s="218"/>
      <c r="T56" s="221"/>
      <c r="U56" s="220"/>
      <c r="V56" s="83"/>
      <c r="W56" s="84"/>
      <c r="X56" s="177"/>
      <c r="Y56" s="179"/>
      <c r="Z56" s="83"/>
      <c r="AA56" s="84"/>
      <c r="AB56" s="177"/>
      <c r="AC56" s="179"/>
      <c r="AD56" s="83"/>
      <c r="AE56" s="84"/>
      <c r="AF56" s="177"/>
      <c r="AG56" s="184"/>
      <c r="AH56" s="186" t="str">
        <f t="shared" si="2"/>
        <v/>
      </c>
      <c r="AI56" s="140"/>
      <c r="AJ56" s="141"/>
      <c r="AK56" s="194"/>
      <c r="AL56" s="94"/>
      <c r="AM56" s="85" t="str">
        <f t="shared" si="11"/>
        <v/>
      </c>
      <c r="AN56" s="196" t="str">
        <f t="shared" si="3"/>
        <v/>
      </c>
      <c r="AO56" s="198" t="str">
        <f t="shared" si="4"/>
        <v/>
      </c>
      <c r="AP56" s="87" t="str">
        <f t="shared" si="5"/>
        <v/>
      </c>
      <c r="AQ56" s="200" t="str">
        <f t="shared" si="6"/>
        <v/>
      </c>
      <c r="AR56" s="209"/>
      <c r="AS56" s="212"/>
      <c r="AT56" s="117"/>
      <c r="AU56" s="89"/>
      <c r="AV56" s="89" t="str">
        <f t="shared" si="13"/>
        <v/>
      </c>
      <c r="AW56" s="90" t="str">
        <f t="shared" si="14"/>
        <v/>
      </c>
      <c r="AX56" s="86" t="str">
        <f t="shared" si="15"/>
        <v/>
      </c>
      <c r="AY56" s="86" t="str">
        <f t="shared" si="16"/>
        <v/>
      </c>
      <c r="AZ56" s="200" t="str">
        <f t="shared" si="12"/>
        <v/>
      </c>
      <c r="BA56" s="115"/>
    </row>
    <row r="57" spans="1:53" s="8" customFormat="1" ht="24.75" customHeight="1" x14ac:dyDescent="0.3">
      <c r="A57" s="232"/>
      <c r="B57" s="121"/>
      <c r="C57" s="121"/>
      <c r="D57" s="233"/>
      <c r="E57" s="241"/>
      <c r="F57" s="237"/>
      <c r="G57" s="80"/>
      <c r="H57" s="80"/>
      <c r="I57" s="79"/>
      <c r="J57" s="6"/>
      <c r="K57" s="93"/>
      <c r="L57" s="226"/>
      <c r="M57" s="221" t="s">
        <v>671</v>
      </c>
      <c r="N57" s="264" t="s">
        <v>713</v>
      </c>
      <c r="O57" s="119" t="s">
        <v>683</v>
      </c>
      <c r="P57" s="220"/>
      <c r="Q57" s="227"/>
      <c r="R57" s="82"/>
      <c r="S57" s="218"/>
      <c r="T57" s="221"/>
      <c r="U57" s="220"/>
      <c r="V57" s="83"/>
      <c r="W57" s="84"/>
      <c r="X57" s="177"/>
      <c r="Y57" s="179"/>
      <c r="Z57" s="83"/>
      <c r="AA57" s="84"/>
      <c r="AB57" s="177"/>
      <c r="AC57" s="179"/>
      <c r="AD57" s="83"/>
      <c r="AE57" s="84"/>
      <c r="AF57" s="177"/>
      <c r="AG57" s="184"/>
      <c r="AH57" s="186" t="str">
        <f t="shared" si="2"/>
        <v/>
      </c>
      <c r="AI57" s="140"/>
      <c r="AJ57" s="141"/>
      <c r="AK57" s="194"/>
      <c r="AL57" s="94"/>
      <c r="AM57" s="85" t="str">
        <f t="shared" si="11"/>
        <v/>
      </c>
      <c r="AN57" s="196" t="str">
        <f t="shared" si="3"/>
        <v/>
      </c>
      <c r="AO57" s="198" t="str">
        <f t="shared" si="4"/>
        <v/>
      </c>
      <c r="AP57" s="87" t="str">
        <f t="shared" si="5"/>
        <v/>
      </c>
      <c r="AQ57" s="200" t="str">
        <f t="shared" si="6"/>
        <v/>
      </c>
      <c r="AR57" s="209"/>
      <c r="AS57" s="212"/>
      <c r="AT57" s="117"/>
      <c r="AU57" s="89"/>
      <c r="AV57" s="89" t="str">
        <f t="shared" si="13"/>
        <v/>
      </c>
      <c r="AW57" s="90" t="str">
        <f t="shared" si="14"/>
        <v/>
      </c>
      <c r="AX57" s="86" t="str">
        <f t="shared" si="15"/>
        <v/>
      </c>
      <c r="AY57" s="86" t="str">
        <f t="shared" si="16"/>
        <v/>
      </c>
      <c r="AZ57" s="200" t="str">
        <f t="shared" si="12"/>
        <v/>
      </c>
      <c r="BA57" s="115"/>
    </row>
    <row r="58" spans="1:53" s="8" customFormat="1" ht="24.75" customHeight="1" x14ac:dyDescent="0.3">
      <c r="A58" s="232"/>
      <c r="B58" s="121"/>
      <c r="C58" s="121"/>
      <c r="D58" s="233"/>
      <c r="E58" s="241"/>
      <c r="F58" s="237"/>
      <c r="G58" s="80"/>
      <c r="H58" s="80"/>
      <c r="I58" s="79"/>
      <c r="J58" s="6"/>
      <c r="K58" s="93"/>
      <c r="L58" s="226"/>
      <c r="M58" s="221" t="s">
        <v>671</v>
      </c>
      <c r="N58" s="264" t="s">
        <v>713</v>
      </c>
      <c r="O58" s="119" t="s">
        <v>683</v>
      </c>
      <c r="P58" s="220"/>
      <c r="Q58" s="227"/>
      <c r="R58" s="82"/>
      <c r="S58" s="218"/>
      <c r="T58" s="221"/>
      <c r="U58" s="220"/>
      <c r="V58" s="83"/>
      <c r="W58" s="84"/>
      <c r="X58" s="177"/>
      <c r="Y58" s="179"/>
      <c r="Z58" s="83"/>
      <c r="AA58" s="84"/>
      <c r="AB58" s="177"/>
      <c r="AC58" s="179"/>
      <c r="AD58" s="83"/>
      <c r="AE58" s="84"/>
      <c r="AF58" s="177"/>
      <c r="AG58" s="184"/>
      <c r="AH58" s="186" t="str">
        <f t="shared" si="2"/>
        <v/>
      </c>
      <c r="AI58" s="140"/>
      <c r="AJ58" s="141"/>
      <c r="AK58" s="194"/>
      <c r="AL58" s="94"/>
      <c r="AM58" s="85" t="str">
        <f t="shared" si="11"/>
        <v/>
      </c>
      <c r="AN58" s="196" t="str">
        <f t="shared" si="3"/>
        <v/>
      </c>
      <c r="AO58" s="198" t="str">
        <f t="shared" si="4"/>
        <v/>
      </c>
      <c r="AP58" s="87" t="str">
        <f t="shared" si="5"/>
        <v/>
      </c>
      <c r="AQ58" s="200" t="str">
        <f t="shared" si="6"/>
        <v/>
      </c>
      <c r="AR58" s="209"/>
      <c r="AS58" s="212"/>
      <c r="AT58" s="117"/>
      <c r="AU58" s="89"/>
      <c r="AV58" s="89" t="str">
        <f t="shared" si="13"/>
        <v/>
      </c>
      <c r="AW58" s="90" t="str">
        <f t="shared" si="14"/>
        <v/>
      </c>
      <c r="AX58" s="86" t="str">
        <f t="shared" si="15"/>
        <v/>
      </c>
      <c r="AY58" s="86" t="str">
        <f t="shared" si="16"/>
        <v/>
      </c>
      <c r="AZ58" s="200" t="str">
        <f t="shared" si="12"/>
        <v/>
      </c>
      <c r="BA58" s="115"/>
    </row>
    <row r="59" spans="1:53" s="8" customFormat="1" ht="24.75" customHeight="1" x14ac:dyDescent="0.3">
      <c r="A59" s="232"/>
      <c r="B59" s="121"/>
      <c r="C59" s="121"/>
      <c r="D59" s="233"/>
      <c r="E59" s="241"/>
      <c r="F59" s="237"/>
      <c r="G59" s="80"/>
      <c r="H59" s="80"/>
      <c r="I59" s="79"/>
      <c r="J59" s="6"/>
      <c r="K59" s="93"/>
      <c r="L59" s="226"/>
      <c r="M59" s="221" t="s">
        <v>671</v>
      </c>
      <c r="N59" s="264" t="s">
        <v>713</v>
      </c>
      <c r="O59" s="119" t="s">
        <v>683</v>
      </c>
      <c r="P59" s="220"/>
      <c r="Q59" s="227"/>
      <c r="R59" s="82"/>
      <c r="S59" s="218"/>
      <c r="T59" s="221"/>
      <c r="U59" s="220"/>
      <c r="V59" s="83"/>
      <c r="W59" s="84"/>
      <c r="X59" s="177"/>
      <c r="Y59" s="179"/>
      <c r="Z59" s="83"/>
      <c r="AA59" s="84"/>
      <c r="AB59" s="177"/>
      <c r="AC59" s="179"/>
      <c r="AD59" s="83"/>
      <c r="AE59" s="84"/>
      <c r="AF59" s="177"/>
      <c r="AG59" s="184"/>
      <c r="AH59" s="186" t="str">
        <f t="shared" si="2"/>
        <v/>
      </c>
      <c r="AI59" s="140"/>
      <c r="AJ59" s="141"/>
      <c r="AK59" s="194"/>
      <c r="AL59" s="94"/>
      <c r="AM59" s="85" t="str">
        <f t="shared" si="11"/>
        <v/>
      </c>
      <c r="AN59" s="196" t="str">
        <f t="shared" si="3"/>
        <v/>
      </c>
      <c r="AO59" s="198" t="str">
        <f t="shared" si="4"/>
        <v/>
      </c>
      <c r="AP59" s="87" t="str">
        <f t="shared" si="5"/>
        <v/>
      </c>
      <c r="AQ59" s="200" t="str">
        <f t="shared" si="6"/>
        <v/>
      </c>
      <c r="AR59" s="209"/>
      <c r="AS59" s="212"/>
      <c r="AT59" s="117"/>
      <c r="AU59" s="89"/>
      <c r="AV59" s="89" t="str">
        <f t="shared" si="13"/>
        <v/>
      </c>
      <c r="AW59" s="90" t="str">
        <f t="shared" si="14"/>
        <v/>
      </c>
      <c r="AX59" s="86" t="str">
        <f t="shared" si="15"/>
        <v/>
      </c>
      <c r="AY59" s="86" t="str">
        <f t="shared" si="16"/>
        <v/>
      </c>
      <c r="AZ59" s="200" t="str">
        <f t="shared" si="12"/>
        <v/>
      </c>
      <c r="BA59" s="115"/>
    </row>
    <row r="60" spans="1:53" s="8" customFormat="1" ht="24.75" customHeight="1" x14ac:dyDescent="0.3">
      <c r="A60" s="232"/>
      <c r="B60" s="121"/>
      <c r="C60" s="121"/>
      <c r="D60" s="233"/>
      <c r="E60" s="241"/>
      <c r="F60" s="237"/>
      <c r="G60" s="80"/>
      <c r="H60" s="80"/>
      <c r="I60" s="79"/>
      <c r="J60" s="6"/>
      <c r="K60" s="93"/>
      <c r="L60" s="226"/>
      <c r="M60" s="221" t="s">
        <v>671</v>
      </c>
      <c r="N60" s="264" t="s">
        <v>713</v>
      </c>
      <c r="O60" s="119" t="s">
        <v>683</v>
      </c>
      <c r="P60" s="220"/>
      <c r="Q60" s="227"/>
      <c r="R60" s="82"/>
      <c r="S60" s="218"/>
      <c r="T60" s="221"/>
      <c r="U60" s="220"/>
      <c r="V60" s="83"/>
      <c r="W60" s="84"/>
      <c r="X60" s="177"/>
      <c r="Y60" s="179"/>
      <c r="Z60" s="83"/>
      <c r="AA60" s="84"/>
      <c r="AB60" s="177"/>
      <c r="AC60" s="179"/>
      <c r="AD60" s="83"/>
      <c r="AE60" s="84"/>
      <c r="AF60" s="177"/>
      <c r="AG60" s="184"/>
      <c r="AH60" s="186" t="str">
        <f t="shared" si="2"/>
        <v/>
      </c>
      <c r="AI60" s="140"/>
      <c r="AJ60" s="141"/>
      <c r="AK60" s="194"/>
      <c r="AL60" s="94"/>
      <c r="AM60" s="85" t="str">
        <f t="shared" si="11"/>
        <v/>
      </c>
      <c r="AN60" s="196" t="str">
        <f t="shared" si="3"/>
        <v/>
      </c>
      <c r="AO60" s="198" t="str">
        <f t="shared" si="4"/>
        <v/>
      </c>
      <c r="AP60" s="87" t="str">
        <f t="shared" si="5"/>
        <v/>
      </c>
      <c r="AQ60" s="200" t="str">
        <f t="shared" si="6"/>
        <v/>
      </c>
      <c r="AR60" s="209"/>
      <c r="AS60" s="212"/>
      <c r="AT60" s="117"/>
      <c r="AU60" s="89"/>
      <c r="AV60" s="89" t="str">
        <f t="shared" si="13"/>
        <v/>
      </c>
      <c r="AW60" s="90" t="str">
        <f t="shared" si="14"/>
        <v/>
      </c>
      <c r="AX60" s="86" t="str">
        <f t="shared" si="15"/>
        <v/>
      </c>
      <c r="AY60" s="86" t="str">
        <f t="shared" si="16"/>
        <v/>
      </c>
      <c r="AZ60" s="200" t="str">
        <f t="shared" si="12"/>
        <v/>
      </c>
      <c r="BA60" s="115"/>
    </row>
    <row r="61" spans="1:53" s="8" customFormat="1" ht="24.75" customHeight="1" x14ac:dyDescent="0.3">
      <c r="A61" s="232"/>
      <c r="B61" s="121"/>
      <c r="C61" s="121"/>
      <c r="D61" s="233"/>
      <c r="E61" s="241"/>
      <c r="F61" s="237"/>
      <c r="G61" s="80"/>
      <c r="H61" s="80"/>
      <c r="I61" s="79"/>
      <c r="J61" s="6"/>
      <c r="K61" s="93"/>
      <c r="L61" s="226"/>
      <c r="M61" s="221" t="s">
        <v>671</v>
      </c>
      <c r="N61" s="264" t="s">
        <v>713</v>
      </c>
      <c r="O61" s="119" t="s">
        <v>683</v>
      </c>
      <c r="P61" s="220"/>
      <c r="Q61" s="227"/>
      <c r="R61" s="82"/>
      <c r="S61" s="218"/>
      <c r="T61" s="221"/>
      <c r="U61" s="220"/>
      <c r="V61" s="83"/>
      <c r="W61" s="84"/>
      <c r="X61" s="177"/>
      <c r="Y61" s="179"/>
      <c r="Z61" s="83"/>
      <c r="AA61" s="84"/>
      <c r="AB61" s="177"/>
      <c r="AC61" s="179"/>
      <c r="AD61" s="83"/>
      <c r="AE61" s="84"/>
      <c r="AF61" s="177"/>
      <c r="AG61" s="184"/>
      <c r="AH61" s="186" t="str">
        <f t="shared" si="2"/>
        <v/>
      </c>
      <c r="AI61" s="140"/>
      <c r="AJ61" s="141"/>
      <c r="AK61" s="194"/>
      <c r="AL61" s="94"/>
      <c r="AM61" s="85" t="str">
        <f t="shared" si="11"/>
        <v/>
      </c>
      <c r="AN61" s="196" t="str">
        <f t="shared" si="3"/>
        <v/>
      </c>
      <c r="AO61" s="198" t="str">
        <f t="shared" si="4"/>
        <v/>
      </c>
      <c r="AP61" s="87" t="str">
        <f t="shared" si="5"/>
        <v/>
      </c>
      <c r="AQ61" s="200" t="str">
        <f t="shared" si="6"/>
        <v/>
      </c>
      <c r="AR61" s="209"/>
      <c r="AS61" s="212"/>
      <c r="AT61" s="117"/>
      <c r="AU61" s="89"/>
      <c r="AV61" s="89" t="str">
        <f t="shared" si="13"/>
        <v/>
      </c>
      <c r="AW61" s="90" t="str">
        <f t="shared" si="14"/>
        <v/>
      </c>
      <c r="AX61" s="86" t="str">
        <f t="shared" si="15"/>
        <v/>
      </c>
      <c r="AY61" s="86" t="str">
        <f t="shared" si="16"/>
        <v/>
      </c>
      <c r="AZ61" s="200" t="str">
        <f t="shared" si="12"/>
        <v/>
      </c>
      <c r="BA61" s="115"/>
    </row>
    <row r="62" spans="1:53" s="8" customFormat="1" ht="24.75" customHeight="1" x14ac:dyDescent="0.3">
      <c r="A62" s="232"/>
      <c r="B62" s="121"/>
      <c r="C62" s="121"/>
      <c r="D62" s="233"/>
      <c r="E62" s="241"/>
      <c r="F62" s="237"/>
      <c r="G62" s="80"/>
      <c r="H62" s="80"/>
      <c r="I62" s="79"/>
      <c r="J62" s="6"/>
      <c r="K62" s="93"/>
      <c r="L62" s="226"/>
      <c r="M62" s="221" t="s">
        <v>671</v>
      </c>
      <c r="N62" s="264" t="s">
        <v>713</v>
      </c>
      <c r="O62" s="119" t="s">
        <v>683</v>
      </c>
      <c r="P62" s="220"/>
      <c r="Q62" s="227"/>
      <c r="R62" s="82"/>
      <c r="S62" s="218"/>
      <c r="T62" s="221"/>
      <c r="U62" s="220"/>
      <c r="V62" s="83"/>
      <c r="W62" s="84"/>
      <c r="X62" s="177"/>
      <c r="Y62" s="179"/>
      <c r="Z62" s="83"/>
      <c r="AA62" s="84"/>
      <c r="AB62" s="177"/>
      <c r="AC62" s="179"/>
      <c r="AD62" s="83"/>
      <c r="AE62" s="84"/>
      <c r="AF62" s="177"/>
      <c r="AG62" s="184"/>
      <c r="AH62" s="186" t="str">
        <f t="shared" si="2"/>
        <v/>
      </c>
      <c r="AI62" s="140"/>
      <c r="AJ62" s="141"/>
      <c r="AK62" s="194"/>
      <c r="AL62" s="94"/>
      <c r="AM62" s="85" t="str">
        <f t="shared" si="11"/>
        <v/>
      </c>
      <c r="AN62" s="196" t="str">
        <f t="shared" si="3"/>
        <v/>
      </c>
      <c r="AO62" s="198" t="str">
        <f t="shared" si="4"/>
        <v/>
      </c>
      <c r="AP62" s="87" t="str">
        <f t="shared" si="5"/>
        <v/>
      </c>
      <c r="AQ62" s="200" t="str">
        <f t="shared" si="6"/>
        <v/>
      </c>
      <c r="AR62" s="209"/>
      <c r="AS62" s="212"/>
      <c r="AT62" s="117"/>
      <c r="AU62" s="89"/>
      <c r="AV62" s="89" t="str">
        <f t="shared" si="13"/>
        <v/>
      </c>
      <c r="AW62" s="90" t="str">
        <f t="shared" si="14"/>
        <v/>
      </c>
      <c r="AX62" s="86" t="str">
        <f t="shared" si="15"/>
        <v/>
      </c>
      <c r="AY62" s="86" t="str">
        <f t="shared" si="16"/>
        <v/>
      </c>
      <c r="AZ62" s="200" t="str">
        <f t="shared" si="12"/>
        <v/>
      </c>
      <c r="BA62" s="115"/>
    </row>
    <row r="63" spans="1:53" s="8" customFormat="1" ht="24.75" customHeight="1" x14ac:dyDescent="0.3">
      <c r="A63" s="232"/>
      <c r="B63" s="121"/>
      <c r="C63" s="121"/>
      <c r="D63" s="233"/>
      <c r="E63" s="241"/>
      <c r="F63" s="237"/>
      <c r="G63" s="80"/>
      <c r="H63" s="80"/>
      <c r="I63" s="79"/>
      <c r="J63" s="6"/>
      <c r="K63" s="93"/>
      <c r="L63" s="226"/>
      <c r="M63" s="221" t="s">
        <v>671</v>
      </c>
      <c r="N63" s="264" t="s">
        <v>713</v>
      </c>
      <c r="O63" s="119" t="s">
        <v>683</v>
      </c>
      <c r="P63" s="220"/>
      <c r="Q63" s="227"/>
      <c r="R63" s="82"/>
      <c r="S63" s="218"/>
      <c r="T63" s="221"/>
      <c r="U63" s="220"/>
      <c r="V63" s="83"/>
      <c r="W63" s="84"/>
      <c r="X63" s="177"/>
      <c r="Y63" s="179"/>
      <c r="Z63" s="83"/>
      <c r="AA63" s="84"/>
      <c r="AB63" s="177"/>
      <c r="AC63" s="179"/>
      <c r="AD63" s="83"/>
      <c r="AE63" s="84"/>
      <c r="AF63" s="177"/>
      <c r="AG63" s="184"/>
      <c r="AH63" s="186" t="str">
        <f t="shared" si="2"/>
        <v/>
      </c>
      <c r="AI63" s="140"/>
      <c r="AJ63" s="141"/>
      <c r="AK63" s="194"/>
      <c r="AL63" s="94"/>
      <c r="AM63" s="85" t="str">
        <f t="shared" si="11"/>
        <v/>
      </c>
      <c r="AN63" s="196" t="str">
        <f t="shared" si="3"/>
        <v/>
      </c>
      <c r="AO63" s="198" t="str">
        <f t="shared" si="4"/>
        <v/>
      </c>
      <c r="AP63" s="87" t="str">
        <f t="shared" si="5"/>
        <v/>
      </c>
      <c r="AQ63" s="200" t="str">
        <f t="shared" si="6"/>
        <v/>
      </c>
      <c r="AR63" s="209"/>
      <c r="AS63" s="212"/>
      <c r="AT63" s="117"/>
      <c r="AU63" s="89"/>
      <c r="AV63" s="89" t="str">
        <f t="shared" si="13"/>
        <v/>
      </c>
      <c r="AW63" s="90" t="str">
        <f t="shared" si="14"/>
        <v/>
      </c>
      <c r="AX63" s="86" t="str">
        <f t="shared" si="15"/>
        <v/>
      </c>
      <c r="AY63" s="86" t="str">
        <f t="shared" si="16"/>
        <v/>
      </c>
      <c r="AZ63" s="200" t="str">
        <f t="shared" si="12"/>
        <v/>
      </c>
      <c r="BA63" s="115"/>
    </row>
    <row r="64" spans="1:53" s="8" customFormat="1" ht="24.75" customHeight="1" x14ac:dyDescent="0.3">
      <c r="A64" s="232"/>
      <c r="B64" s="121"/>
      <c r="C64" s="121"/>
      <c r="D64" s="233"/>
      <c r="E64" s="241"/>
      <c r="F64" s="237"/>
      <c r="G64" s="80"/>
      <c r="H64" s="80"/>
      <c r="I64" s="79"/>
      <c r="J64" s="6"/>
      <c r="K64" s="93"/>
      <c r="L64" s="226"/>
      <c r="M64" s="221" t="s">
        <v>671</v>
      </c>
      <c r="N64" s="264" t="s">
        <v>713</v>
      </c>
      <c r="O64" s="119" t="s">
        <v>683</v>
      </c>
      <c r="P64" s="220"/>
      <c r="Q64" s="227"/>
      <c r="R64" s="82"/>
      <c r="S64" s="218"/>
      <c r="T64" s="221"/>
      <c r="U64" s="220"/>
      <c r="V64" s="83"/>
      <c r="W64" s="84"/>
      <c r="X64" s="177"/>
      <c r="Y64" s="179"/>
      <c r="Z64" s="83"/>
      <c r="AA64" s="84"/>
      <c r="AB64" s="177"/>
      <c r="AC64" s="179"/>
      <c r="AD64" s="83"/>
      <c r="AE64" s="84"/>
      <c r="AF64" s="177"/>
      <c r="AG64" s="184"/>
      <c r="AH64" s="186" t="str">
        <f t="shared" si="2"/>
        <v/>
      </c>
      <c r="AI64" s="140"/>
      <c r="AJ64" s="141"/>
      <c r="AK64" s="194"/>
      <c r="AL64" s="94"/>
      <c r="AM64" s="85" t="str">
        <f t="shared" si="11"/>
        <v/>
      </c>
      <c r="AN64" s="196" t="str">
        <f t="shared" si="3"/>
        <v/>
      </c>
      <c r="AO64" s="198" t="str">
        <f t="shared" si="4"/>
        <v/>
      </c>
      <c r="AP64" s="87" t="str">
        <f t="shared" si="5"/>
        <v/>
      </c>
      <c r="AQ64" s="200" t="str">
        <f t="shared" si="6"/>
        <v/>
      </c>
      <c r="AR64" s="209"/>
      <c r="AS64" s="212"/>
      <c r="AT64" s="117"/>
      <c r="AU64" s="89"/>
      <c r="AV64" s="89" t="str">
        <f t="shared" si="13"/>
        <v/>
      </c>
      <c r="AW64" s="90" t="str">
        <f t="shared" si="14"/>
        <v/>
      </c>
      <c r="AX64" s="86" t="str">
        <f t="shared" si="15"/>
        <v/>
      </c>
      <c r="AY64" s="86" t="str">
        <f t="shared" si="16"/>
        <v/>
      </c>
      <c r="AZ64" s="200" t="str">
        <f t="shared" si="12"/>
        <v/>
      </c>
      <c r="BA64" s="115"/>
    </row>
    <row r="65" spans="1:53" s="8" customFormat="1" ht="24.75" customHeight="1" x14ac:dyDescent="0.3">
      <c r="A65" s="232"/>
      <c r="B65" s="121"/>
      <c r="C65" s="121"/>
      <c r="D65" s="233"/>
      <c r="E65" s="241"/>
      <c r="F65" s="237"/>
      <c r="G65" s="80"/>
      <c r="H65" s="80"/>
      <c r="I65" s="79"/>
      <c r="J65" s="6"/>
      <c r="K65" s="93"/>
      <c r="L65" s="226"/>
      <c r="M65" s="221" t="s">
        <v>671</v>
      </c>
      <c r="N65" s="264" t="s">
        <v>713</v>
      </c>
      <c r="O65" s="119" t="s">
        <v>683</v>
      </c>
      <c r="P65" s="220"/>
      <c r="Q65" s="227"/>
      <c r="R65" s="82"/>
      <c r="S65" s="218"/>
      <c r="T65" s="221"/>
      <c r="U65" s="220"/>
      <c r="V65" s="83"/>
      <c r="W65" s="84"/>
      <c r="X65" s="177"/>
      <c r="Y65" s="179"/>
      <c r="Z65" s="83"/>
      <c r="AA65" s="84"/>
      <c r="AB65" s="177"/>
      <c r="AC65" s="179"/>
      <c r="AD65" s="83"/>
      <c r="AE65" s="84"/>
      <c r="AF65" s="177"/>
      <c r="AG65" s="184"/>
      <c r="AH65" s="186" t="str">
        <f t="shared" si="2"/>
        <v/>
      </c>
      <c r="AI65" s="140"/>
      <c r="AJ65" s="141"/>
      <c r="AK65" s="194"/>
      <c r="AL65" s="94"/>
      <c r="AM65" s="85" t="str">
        <f t="shared" si="11"/>
        <v/>
      </c>
      <c r="AN65" s="196" t="str">
        <f t="shared" si="3"/>
        <v/>
      </c>
      <c r="AO65" s="198" t="str">
        <f t="shared" si="4"/>
        <v/>
      </c>
      <c r="AP65" s="87" t="str">
        <f t="shared" si="5"/>
        <v/>
      </c>
      <c r="AQ65" s="200" t="str">
        <f t="shared" si="6"/>
        <v/>
      </c>
      <c r="AR65" s="209"/>
      <c r="AS65" s="212"/>
      <c r="AT65" s="117"/>
      <c r="AU65" s="89"/>
      <c r="AV65" s="89" t="str">
        <f t="shared" si="13"/>
        <v/>
      </c>
      <c r="AW65" s="90" t="str">
        <f t="shared" si="14"/>
        <v/>
      </c>
      <c r="AX65" s="86" t="str">
        <f t="shared" si="15"/>
        <v/>
      </c>
      <c r="AY65" s="86" t="str">
        <f t="shared" si="16"/>
        <v/>
      </c>
      <c r="AZ65" s="200" t="str">
        <f t="shared" si="12"/>
        <v/>
      </c>
      <c r="BA65" s="115"/>
    </row>
    <row r="66" spans="1:53" s="8" customFormat="1" ht="24.75" customHeight="1" x14ac:dyDescent="0.3">
      <c r="A66" s="232"/>
      <c r="B66" s="121"/>
      <c r="C66" s="121"/>
      <c r="D66" s="233"/>
      <c r="E66" s="241"/>
      <c r="F66" s="237"/>
      <c r="G66" s="80"/>
      <c r="H66" s="80"/>
      <c r="I66" s="79"/>
      <c r="J66" s="6"/>
      <c r="K66" s="93"/>
      <c r="L66" s="226"/>
      <c r="M66" s="221" t="s">
        <v>671</v>
      </c>
      <c r="N66" s="264" t="s">
        <v>713</v>
      </c>
      <c r="O66" s="119" t="s">
        <v>683</v>
      </c>
      <c r="P66" s="220"/>
      <c r="Q66" s="227"/>
      <c r="R66" s="82"/>
      <c r="S66" s="218"/>
      <c r="T66" s="221"/>
      <c r="U66" s="220"/>
      <c r="V66" s="83"/>
      <c r="W66" s="84"/>
      <c r="X66" s="177"/>
      <c r="Y66" s="179"/>
      <c r="Z66" s="83"/>
      <c r="AA66" s="84"/>
      <c r="AB66" s="177"/>
      <c r="AC66" s="179"/>
      <c r="AD66" s="83"/>
      <c r="AE66" s="84"/>
      <c r="AF66" s="177"/>
      <c r="AG66" s="184"/>
      <c r="AH66" s="186" t="str">
        <f t="shared" si="2"/>
        <v/>
      </c>
      <c r="AI66" s="140"/>
      <c r="AJ66" s="141"/>
      <c r="AK66" s="194"/>
      <c r="AL66" s="94"/>
      <c r="AM66" s="85" t="str">
        <f t="shared" si="11"/>
        <v/>
      </c>
      <c r="AN66" s="196" t="str">
        <f t="shared" si="3"/>
        <v/>
      </c>
      <c r="AO66" s="198" t="str">
        <f t="shared" si="4"/>
        <v/>
      </c>
      <c r="AP66" s="87" t="str">
        <f t="shared" si="5"/>
        <v/>
      </c>
      <c r="AQ66" s="200" t="str">
        <f t="shared" si="6"/>
        <v/>
      </c>
      <c r="AR66" s="209"/>
      <c r="AS66" s="212"/>
      <c r="AT66" s="117"/>
      <c r="AU66" s="89"/>
      <c r="AV66" s="89" t="str">
        <f t="shared" si="13"/>
        <v/>
      </c>
      <c r="AW66" s="90" t="str">
        <f t="shared" si="14"/>
        <v/>
      </c>
      <c r="AX66" s="86" t="str">
        <f t="shared" si="15"/>
        <v/>
      </c>
      <c r="AY66" s="86" t="str">
        <f t="shared" si="16"/>
        <v/>
      </c>
      <c r="AZ66" s="200" t="str">
        <f t="shared" si="12"/>
        <v/>
      </c>
      <c r="BA66" s="115"/>
    </row>
    <row r="67" spans="1:53" s="8" customFormat="1" ht="24.75" customHeight="1" x14ac:dyDescent="0.3">
      <c r="A67" s="232"/>
      <c r="B67" s="121"/>
      <c r="C67" s="121"/>
      <c r="D67" s="233"/>
      <c r="E67" s="241"/>
      <c r="F67" s="237"/>
      <c r="G67" s="80"/>
      <c r="H67" s="80"/>
      <c r="I67" s="79"/>
      <c r="J67" s="6"/>
      <c r="K67" s="93"/>
      <c r="L67" s="226"/>
      <c r="M67" s="221" t="s">
        <v>671</v>
      </c>
      <c r="N67" s="264" t="s">
        <v>713</v>
      </c>
      <c r="O67" s="119" t="s">
        <v>683</v>
      </c>
      <c r="P67" s="220"/>
      <c r="Q67" s="227"/>
      <c r="R67" s="82"/>
      <c r="S67" s="218"/>
      <c r="T67" s="221"/>
      <c r="U67" s="220"/>
      <c r="V67" s="83"/>
      <c r="W67" s="84"/>
      <c r="X67" s="177"/>
      <c r="Y67" s="179"/>
      <c r="Z67" s="83"/>
      <c r="AA67" s="84"/>
      <c r="AB67" s="177"/>
      <c r="AC67" s="179"/>
      <c r="AD67" s="83"/>
      <c r="AE67" s="84"/>
      <c r="AF67" s="177"/>
      <c r="AG67" s="184"/>
      <c r="AH67" s="186" t="str">
        <f t="shared" si="2"/>
        <v/>
      </c>
      <c r="AI67" s="140"/>
      <c r="AJ67" s="141"/>
      <c r="AK67" s="194"/>
      <c r="AL67" s="94"/>
      <c r="AM67" s="85" t="str">
        <f t="shared" si="11"/>
        <v/>
      </c>
      <c r="AN67" s="196" t="str">
        <f t="shared" si="3"/>
        <v/>
      </c>
      <c r="AO67" s="198" t="str">
        <f t="shared" si="4"/>
        <v/>
      </c>
      <c r="AP67" s="87" t="str">
        <f t="shared" si="5"/>
        <v/>
      </c>
      <c r="AQ67" s="200" t="str">
        <f t="shared" si="6"/>
        <v/>
      </c>
      <c r="AR67" s="209"/>
      <c r="AS67" s="212"/>
      <c r="AT67" s="117"/>
      <c r="AU67" s="89"/>
      <c r="AV67" s="89" t="str">
        <f t="shared" si="13"/>
        <v/>
      </c>
      <c r="AW67" s="90" t="str">
        <f t="shared" si="14"/>
        <v/>
      </c>
      <c r="AX67" s="86" t="str">
        <f t="shared" si="15"/>
        <v/>
      </c>
      <c r="AY67" s="86" t="str">
        <f t="shared" si="16"/>
        <v/>
      </c>
      <c r="AZ67" s="200" t="str">
        <f t="shared" si="12"/>
        <v/>
      </c>
      <c r="BA67" s="115"/>
    </row>
    <row r="68" spans="1:53" s="8" customFormat="1" ht="24.75" customHeight="1" x14ac:dyDescent="0.3">
      <c r="A68" s="232"/>
      <c r="B68" s="121"/>
      <c r="C68" s="121"/>
      <c r="D68" s="233"/>
      <c r="E68" s="241"/>
      <c r="F68" s="237"/>
      <c r="G68" s="80"/>
      <c r="H68" s="80"/>
      <c r="I68" s="79"/>
      <c r="J68" s="6"/>
      <c r="K68" s="93"/>
      <c r="L68" s="226"/>
      <c r="M68" s="221" t="s">
        <v>671</v>
      </c>
      <c r="N68" s="264" t="s">
        <v>713</v>
      </c>
      <c r="O68" s="119" t="s">
        <v>683</v>
      </c>
      <c r="P68" s="220"/>
      <c r="Q68" s="227"/>
      <c r="R68" s="82"/>
      <c r="S68" s="218"/>
      <c r="T68" s="221"/>
      <c r="U68" s="220"/>
      <c r="V68" s="83"/>
      <c r="W68" s="84"/>
      <c r="X68" s="177"/>
      <c r="Y68" s="179"/>
      <c r="Z68" s="83"/>
      <c r="AA68" s="84"/>
      <c r="AB68" s="177"/>
      <c r="AC68" s="179"/>
      <c r="AD68" s="83"/>
      <c r="AE68" s="84"/>
      <c r="AF68" s="177"/>
      <c r="AG68" s="184"/>
      <c r="AH68" s="186" t="str">
        <f t="shared" si="2"/>
        <v/>
      </c>
      <c r="AI68" s="140"/>
      <c r="AJ68" s="141"/>
      <c r="AK68" s="194"/>
      <c r="AL68" s="94"/>
      <c r="AM68" s="85" t="str">
        <f t="shared" si="11"/>
        <v/>
      </c>
      <c r="AN68" s="196" t="str">
        <f t="shared" si="3"/>
        <v/>
      </c>
      <c r="AO68" s="198" t="str">
        <f t="shared" si="4"/>
        <v/>
      </c>
      <c r="AP68" s="87" t="str">
        <f t="shared" si="5"/>
        <v/>
      </c>
      <c r="AQ68" s="200" t="str">
        <f t="shared" si="6"/>
        <v/>
      </c>
      <c r="AR68" s="209"/>
      <c r="AS68" s="212"/>
      <c r="AT68" s="117"/>
      <c r="AU68" s="89"/>
      <c r="AV68" s="89" t="str">
        <f t="shared" si="13"/>
        <v/>
      </c>
      <c r="AW68" s="90" t="str">
        <f t="shared" si="14"/>
        <v/>
      </c>
      <c r="AX68" s="86" t="str">
        <f t="shared" si="15"/>
        <v/>
      </c>
      <c r="AY68" s="86" t="str">
        <f t="shared" si="16"/>
        <v/>
      </c>
      <c r="AZ68" s="200" t="str">
        <f t="shared" si="12"/>
        <v/>
      </c>
      <c r="BA68" s="115"/>
    </row>
    <row r="69" spans="1:53" s="8" customFormat="1" ht="24.75" customHeight="1" x14ac:dyDescent="0.3">
      <c r="A69" s="232"/>
      <c r="B69" s="121"/>
      <c r="C69" s="121"/>
      <c r="D69" s="233"/>
      <c r="E69" s="241"/>
      <c r="F69" s="237"/>
      <c r="G69" s="80"/>
      <c r="H69" s="80"/>
      <c r="I69" s="79"/>
      <c r="J69" s="6"/>
      <c r="K69" s="93"/>
      <c r="L69" s="226"/>
      <c r="M69" s="221" t="s">
        <v>671</v>
      </c>
      <c r="N69" s="264" t="s">
        <v>713</v>
      </c>
      <c r="O69" s="119" t="s">
        <v>683</v>
      </c>
      <c r="P69" s="220"/>
      <c r="Q69" s="227"/>
      <c r="R69" s="82"/>
      <c r="S69" s="218"/>
      <c r="T69" s="221"/>
      <c r="U69" s="220"/>
      <c r="V69" s="83"/>
      <c r="W69" s="84"/>
      <c r="X69" s="177"/>
      <c r="Y69" s="179"/>
      <c r="Z69" s="83"/>
      <c r="AA69" s="84"/>
      <c r="AB69" s="177"/>
      <c r="AC69" s="179"/>
      <c r="AD69" s="83"/>
      <c r="AE69" s="84"/>
      <c r="AF69" s="177"/>
      <c r="AG69" s="184"/>
      <c r="AH69" s="186" t="str">
        <f t="shared" si="2"/>
        <v/>
      </c>
      <c r="AI69" s="140"/>
      <c r="AJ69" s="141"/>
      <c r="AK69" s="194"/>
      <c r="AL69" s="94"/>
      <c r="AM69" s="85" t="str">
        <f t="shared" si="11"/>
        <v/>
      </c>
      <c r="AN69" s="196" t="str">
        <f t="shared" si="3"/>
        <v/>
      </c>
      <c r="AO69" s="198" t="str">
        <f t="shared" si="4"/>
        <v/>
      </c>
      <c r="AP69" s="87" t="str">
        <f t="shared" si="5"/>
        <v/>
      </c>
      <c r="AQ69" s="200" t="str">
        <f t="shared" si="6"/>
        <v/>
      </c>
      <c r="AR69" s="209"/>
      <c r="AS69" s="212"/>
      <c r="AT69" s="117"/>
      <c r="AU69" s="89"/>
      <c r="AV69" s="89" t="str">
        <f t="shared" si="13"/>
        <v/>
      </c>
      <c r="AW69" s="90" t="str">
        <f t="shared" si="14"/>
        <v/>
      </c>
      <c r="AX69" s="86" t="str">
        <f t="shared" si="15"/>
        <v/>
      </c>
      <c r="AY69" s="86" t="str">
        <f t="shared" si="16"/>
        <v/>
      </c>
      <c r="AZ69" s="200" t="str">
        <f t="shared" si="12"/>
        <v/>
      </c>
      <c r="BA69" s="115"/>
    </row>
    <row r="70" spans="1:53" s="8" customFormat="1" ht="24.75" customHeight="1" x14ac:dyDescent="0.3">
      <c r="A70" s="232"/>
      <c r="B70" s="121"/>
      <c r="C70" s="121"/>
      <c r="D70" s="233"/>
      <c r="E70" s="241"/>
      <c r="F70" s="237"/>
      <c r="G70" s="80"/>
      <c r="H70" s="80"/>
      <c r="I70" s="79"/>
      <c r="J70" s="6"/>
      <c r="K70" s="93"/>
      <c r="L70" s="226"/>
      <c r="M70" s="221" t="s">
        <v>671</v>
      </c>
      <c r="N70" s="264" t="s">
        <v>713</v>
      </c>
      <c r="O70" s="119" t="s">
        <v>683</v>
      </c>
      <c r="P70" s="220"/>
      <c r="Q70" s="227"/>
      <c r="R70" s="82"/>
      <c r="S70" s="218"/>
      <c r="T70" s="221"/>
      <c r="U70" s="220"/>
      <c r="V70" s="83"/>
      <c r="W70" s="84"/>
      <c r="X70" s="177"/>
      <c r="Y70" s="179"/>
      <c r="Z70" s="83"/>
      <c r="AA70" s="84"/>
      <c r="AB70" s="177"/>
      <c r="AC70" s="179"/>
      <c r="AD70" s="83"/>
      <c r="AE70" s="84"/>
      <c r="AF70" s="177"/>
      <c r="AG70" s="184"/>
      <c r="AH70" s="186" t="str">
        <f t="shared" si="2"/>
        <v/>
      </c>
      <c r="AI70" s="140"/>
      <c r="AJ70" s="141"/>
      <c r="AK70" s="194"/>
      <c r="AL70" s="94"/>
      <c r="AM70" s="85" t="str">
        <f t="shared" si="11"/>
        <v/>
      </c>
      <c r="AN70" s="196" t="str">
        <f t="shared" si="3"/>
        <v/>
      </c>
      <c r="AO70" s="198" t="str">
        <f t="shared" si="4"/>
        <v/>
      </c>
      <c r="AP70" s="87" t="str">
        <f t="shared" si="5"/>
        <v/>
      </c>
      <c r="AQ70" s="200" t="str">
        <f t="shared" si="6"/>
        <v/>
      </c>
      <c r="AR70" s="209"/>
      <c r="AS70" s="212"/>
      <c r="AT70" s="117"/>
      <c r="AU70" s="89"/>
      <c r="AV70" s="89" t="str">
        <f t="shared" si="13"/>
        <v/>
      </c>
      <c r="AW70" s="90" t="str">
        <f t="shared" si="14"/>
        <v/>
      </c>
      <c r="AX70" s="86" t="str">
        <f t="shared" si="15"/>
        <v/>
      </c>
      <c r="AY70" s="86" t="str">
        <f t="shared" si="16"/>
        <v/>
      </c>
      <c r="AZ70" s="200" t="str">
        <f t="shared" si="12"/>
        <v/>
      </c>
      <c r="BA70" s="115"/>
    </row>
    <row r="71" spans="1:53" s="8" customFormat="1" ht="24.75" customHeight="1" x14ac:dyDescent="0.3">
      <c r="A71" s="232"/>
      <c r="B71" s="121"/>
      <c r="C71" s="121"/>
      <c r="D71" s="233"/>
      <c r="E71" s="241"/>
      <c r="F71" s="237"/>
      <c r="G71" s="80"/>
      <c r="H71" s="80"/>
      <c r="I71" s="79"/>
      <c r="J71" s="6"/>
      <c r="K71" s="93"/>
      <c r="L71" s="226"/>
      <c r="M71" s="221" t="s">
        <v>671</v>
      </c>
      <c r="N71" s="264" t="s">
        <v>713</v>
      </c>
      <c r="O71" s="119" t="s">
        <v>683</v>
      </c>
      <c r="P71" s="220"/>
      <c r="Q71" s="227"/>
      <c r="R71" s="82"/>
      <c r="S71" s="218"/>
      <c r="T71" s="221"/>
      <c r="U71" s="220"/>
      <c r="V71" s="83"/>
      <c r="W71" s="84"/>
      <c r="X71" s="177"/>
      <c r="Y71" s="179"/>
      <c r="Z71" s="83"/>
      <c r="AA71" s="84"/>
      <c r="AB71" s="177"/>
      <c r="AC71" s="179"/>
      <c r="AD71" s="83"/>
      <c r="AE71" s="84"/>
      <c r="AF71" s="177"/>
      <c r="AG71" s="184"/>
      <c r="AH71" s="186" t="str">
        <f t="shared" si="2"/>
        <v/>
      </c>
      <c r="AI71" s="140"/>
      <c r="AJ71" s="141"/>
      <c r="AK71" s="194"/>
      <c r="AL71" s="94"/>
      <c r="AM71" s="85" t="str">
        <f t="shared" si="11"/>
        <v/>
      </c>
      <c r="AN71" s="196" t="str">
        <f t="shared" si="3"/>
        <v/>
      </c>
      <c r="AO71" s="198" t="str">
        <f t="shared" si="4"/>
        <v/>
      </c>
      <c r="AP71" s="87" t="str">
        <f t="shared" si="5"/>
        <v/>
      </c>
      <c r="AQ71" s="200" t="str">
        <f t="shared" si="6"/>
        <v/>
      </c>
      <c r="AR71" s="209"/>
      <c r="AS71" s="212"/>
      <c r="AT71" s="117"/>
      <c r="AU71" s="89"/>
      <c r="AV71" s="89" t="str">
        <f t="shared" si="13"/>
        <v/>
      </c>
      <c r="AW71" s="90" t="str">
        <f t="shared" si="14"/>
        <v/>
      </c>
      <c r="AX71" s="86" t="str">
        <f t="shared" si="15"/>
        <v/>
      </c>
      <c r="AY71" s="86" t="str">
        <f t="shared" si="16"/>
        <v/>
      </c>
      <c r="AZ71" s="200" t="str">
        <f t="shared" si="12"/>
        <v/>
      </c>
      <c r="BA71" s="115"/>
    </row>
    <row r="72" spans="1:53" s="8" customFormat="1" ht="24.75" customHeight="1" x14ac:dyDescent="0.3">
      <c r="A72" s="232"/>
      <c r="B72" s="121"/>
      <c r="C72" s="121"/>
      <c r="D72" s="233"/>
      <c r="E72" s="241"/>
      <c r="F72" s="237"/>
      <c r="G72" s="80"/>
      <c r="H72" s="80"/>
      <c r="I72" s="79"/>
      <c r="J72" s="6"/>
      <c r="K72" s="93"/>
      <c r="L72" s="226"/>
      <c r="M72" s="221" t="s">
        <v>671</v>
      </c>
      <c r="N72" s="264" t="s">
        <v>713</v>
      </c>
      <c r="O72" s="119" t="s">
        <v>683</v>
      </c>
      <c r="P72" s="220"/>
      <c r="Q72" s="227"/>
      <c r="R72" s="82"/>
      <c r="S72" s="218"/>
      <c r="T72" s="221"/>
      <c r="U72" s="220"/>
      <c r="V72" s="83"/>
      <c r="W72" s="84"/>
      <c r="X72" s="177"/>
      <c r="Y72" s="179"/>
      <c r="Z72" s="83"/>
      <c r="AA72" s="84"/>
      <c r="AB72" s="177"/>
      <c r="AC72" s="179"/>
      <c r="AD72" s="83"/>
      <c r="AE72" s="84"/>
      <c r="AF72" s="177"/>
      <c r="AG72" s="184"/>
      <c r="AH72" s="186" t="str">
        <f t="shared" si="2"/>
        <v/>
      </c>
      <c r="AI72" s="140"/>
      <c r="AJ72" s="141"/>
      <c r="AK72" s="194"/>
      <c r="AL72" s="94"/>
      <c r="AM72" s="85" t="str">
        <f t="shared" si="11"/>
        <v/>
      </c>
      <c r="AN72" s="196" t="str">
        <f t="shared" si="3"/>
        <v/>
      </c>
      <c r="AO72" s="198" t="str">
        <f t="shared" si="4"/>
        <v/>
      </c>
      <c r="AP72" s="87" t="str">
        <f t="shared" si="5"/>
        <v/>
      </c>
      <c r="AQ72" s="200" t="str">
        <f t="shared" si="6"/>
        <v/>
      </c>
      <c r="AR72" s="209"/>
      <c r="AS72" s="212"/>
      <c r="AT72" s="117"/>
      <c r="AU72" s="89"/>
      <c r="AV72" s="89" t="str">
        <f t="shared" si="13"/>
        <v/>
      </c>
      <c r="AW72" s="90" t="str">
        <f t="shared" si="14"/>
        <v/>
      </c>
      <c r="AX72" s="86" t="str">
        <f t="shared" si="15"/>
        <v/>
      </c>
      <c r="AY72" s="86" t="str">
        <f t="shared" si="16"/>
        <v/>
      </c>
      <c r="AZ72" s="200" t="str">
        <f t="shared" si="12"/>
        <v/>
      </c>
      <c r="BA72" s="115"/>
    </row>
    <row r="73" spans="1:53" s="8" customFormat="1" ht="24.75" customHeight="1" x14ac:dyDescent="0.3">
      <c r="A73" s="232"/>
      <c r="B73" s="121"/>
      <c r="C73" s="121"/>
      <c r="D73" s="233"/>
      <c r="E73" s="241"/>
      <c r="F73" s="237"/>
      <c r="G73" s="80"/>
      <c r="H73" s="80"/>
      <c r="I73" s="79"/>
      <c r="J73" s="6"/>
      <c r="K73" s="93"/>
      <c r="L73" s="226"/>
      <c r="M73" s="221" t="s">
        <v>671</v>
      </c>
      <c r="N73" s="264" t="s">
        <v>713</v>
      </c>
      <c r="O73" s="119" t="s">
        <v>683</v>
      </c>
      <c r="P73" s="220"/>
      <c r="Q73" s="227"/>
      <c r="R73" s="82"/>
      <c r="S73" s="218"/>
      <c r="T73" s="221"/>
      <c r="U73" s="220"/>
      <c r="V73" s="83"/>
      <c r="W73" s="84"/>
      <c r="X73" s="177"/>
      <c r="Y73" s="179"/>
      <c r="Z73" s="83"/>
      <c r="AA73" s="84"/>
      <c r="AB73" s="177"/>
      <c r="AC73" s="179"/>
      <c r="AD73" s="83"/>
      <c r="AE73" s="84"/>
      <c r="AF73" s="177"/>
      <c r="AG73" s="184"/>
      <c r="AH73" s="186" t="str">
        <f t="shared" si="2"/>
        <v/>
      </c>
      <c r="AI73" s="140"/>
      <c r="AJ73" s="141"/>
      <c r="AK73" s="194"/>
      <c r="AL73" s="94"/>
      <c r="AM73" s="85" t="str">
        <f t="shared" si="11"/>
        <v/>
      </c>
      <c r="AN73" s="196" t="str">
        <f t="shared" si="3"/>
        <v/>
      </c>
      <c r="AO73" s="198" t="str">
        <f t="shared" si="4"/>
        <v/>
      </c>
      <c r="AP73" s="87" t="str">
        <f t="shared" si="5"/>
        <v/>
      </c>
      <c r="AQ73" s="200" t="str">
        <f t="shared" si="6"/>
        <v/>
      </c>
      <c r="AR73" s="209"/>
      <c r="AS73" s="212"/>
      <c r="AT73" s="117"/>
      <c r="AU73" s="89"/>
      <c r="AV73" s="89" t="str">
        <f t="shared" si="13"/>
        <v/>
      </c>
      <c r="AW73" s="90" t="str">
        <f t="shared" si="14"/>
        <v/>
      </c>
      <c r="AX73" s="86" t="str">
        <f t="shared" si="15"/>
        <v/>
      </c>
      <c r="AY73" s="86" t="str">
        <f t="shared" si="16"/>
        <v/>
      </c>
      <c r="AZ73" s="200" t="str">
        <f t="shared" si="12"/>
        <v/>
      </c>
      <c r="BA73" s="115"/>
    </row>
    <row r="74" spans="1:53" s="8" customFormat="1" ht="24.75" customHeight="1" x14ac:dyDescent="0.3">
      <c r="A74" s="232"/>
      <c r="B74" s="121"/>
      <c r="C74" s="121"/>
      <c r="D74" s="233"/>
      <c r="E74" s="241"/>
      <c r="F74" s="237"/>
      <c r="G74" s="80"/>
      <c r="H74" s="80"/>
      <c r="I74" s="79"/>
      <c r="J74" s="6"/>
      <c r="K74" s="93"/>
      <c r="L74" s="226"/>
      <c r="M74" s="221" t="s">
        <v>671</v>
      </c>
      <c r="N74" s="264" t="s">
        <v>713</v>
      </c>
      <c r="O74" s="119" t="s">
        <v>683</v>
      </c>
      <c r="P74" s="220"/>
      <c r="Q74" s="227"/>
      <c r="R74" s="82"/>
      <c r="S74" s="218"/>
      <c r="T74" s="221"/>
      <c r="U74" s="220"/>
      <c r="V74" s="83"/>
      <c r="W74" s="84"/>
      <c r="X74" s="177"/>
      <c r="Y74" s="179"/>
      <c r="Z74" s="83"/>
      <c r="AA74" s="84"/>
      <c r="AB74" s="177"/>
      <c r="AC74" s="179"/>
      <c r="AD74" s="83"/>
      <c r="AE74" s="84"/>
      <c r="AF74" s="177"/>
      <c r="AG74" s="184"/>
      <c r="AH74" s="186" t="str">
        <f t="shared" si="2"/>
        <v/>
      </c>
      <c r="AI74" s="140"/>
      <c r="AJ74" s="141"/>
      <c r="AK74" s="194"/>
      <c r="AL74" s="94"/>
      <c r="AM74" s="85" t="str">
        <f t="shared" si="11"/>
        <v/>
      </c>
      <c r="AN74" s="196" t="str">
        <f t="shared" si="3"/>
        <v/>
      </c>
      <c r="AO74" s="198" t="str">
        <f t="shared" si="4"/>
        <v/>
      </c>
      <c r="AP74" s="87" t="str">
        <f t="shared" si="5"/>
        <v/>
      </c>
      <c r="AQ74" s="200" t="str">
        <f t="shared" si="6"/>
        <v/>
      </c>
      <c r="AR74" s="209"/>
      <c r="AS74" s="212"/>
      <c r="AT74" s="117"/>
      <c r="AU74" s="89"/>
      <c r="AV74" s="89" t="str">
        <f t="shared" si="13"/>
        <v/>
      </c>
      <c r="AW74" s="90" t="str">
        <f t="shared" si="14"/>
        <v/>
      </c>
      <c r="AX74" s="86" t="str">
        <f t="shared" si="15"/>
        <v/>
      </c>
      <c r="AY74" s="86" t="str">
        <f t="shared" si="16"/>
        <v/>
      </c>
      <c r="AZ74" s="200" t="str">
        <f t="shared" si="12"/>
        <v/>
      </c>
      <c r="BA74" s="115"/>
    </row>
    <row r="75" spans="1:53" s="8" customFormat="1" ht="24.75" customHeight="1" x14ac:dyDescent="0.3">
      <c r="A75" s="232"/>
      <c r="B75" s="121"/>
      <c r="C75" s="121"/>
      <c r="D75" s="233"/>
      <c r="E75" s="241"/>
      <c r="F75" s="237"/>
      <c r="G75" s="80"/>
      <c r="H75" s="80"/>
      <c r="I75" s="79"/>
      <c r="J75" s="6"/>
      <c r="K75" s="93"/>
      <c r="L75" s="226"/>
      <c r="M75" s="221" t="s">
        <v>671</v>
      </c>
      <c r="N75" s="264" t="s">
        <v>713</v>
      </c>
      <c r="O75" s="119" t="s">
        <v>683</v>
      </c>
      <c r="P75" s="220"/>
      <c r="Q75" s="227"/>
      <c r="R75" s="82"/>
      <c r="S75" s="218"/>
      <c r="T75" s="221"/>
      <c r="U75" s="220"/>
      <c r="V75" s="83"/>
      <c r="W75" s="84"/>
      <c r="X75" s="177"/>
      <c r="Y75" s="179"/>
      <c r="Z75" s="83"/>
      <c r="AA75" s="84"/>
      <c r="AB75" s="177"/>
      <c r="AC75" s="179"/>
      <c r="AD75" s="83"/>
      <c r="AE75" s="84"/>
      <c r="AF75" s="177"/>
      <c r="AG75" s="184"/>
      <c r="AH75" s="186" t="str">
        <f t="shared" si="2"/>
        <v/>
      </c>
      <c r="AI75" s="140"/>
      <c r="AJ75" s="141"/>
      <c r="AK75" s="194"/>
      <c r="AL75" s="94"/>
      <c r="AM75" s="85" t="str">
        <f t="shared" si="11"/>
        <v/>
      </c>
      <c r="AN75" s="196" t="str">
        <f t="shared" si="3"/>
        <v/>
      </c>
      <c r="AO75" s="198" t="str">
        <f t="shared" si="4"/>
        <v/>
      </c>
      <c r="AP75" s="87" t="str">
        <f t="shared" si="5"/>
        <v/>
      </c>
      <c r="AQ75" s="200" t="str">
        <f t="shared" si="6"/>
        <v/>
      </c>
      <c r="AR75" s="209"/>
      <c r="AS75" s="212"/>
      <c r="AT75" s="117"/>
      <c r="AU75" s="89"/>
      <c r="AV75" s="89" t="str">
        <f t="shared" si="13"/>
        <v/>
      </c>
      <c r="AW75" s="90" t="str">
        <f t="shared" si="14"/>
        <v/>
      </c>
      <c r="AX75" s="86" t="str">
        <f t="shared" si="15"/>
        <v/>
      </c>
      <c r="AY75" s="86" t="str">
        <f t="shared" si="16"/>
        <v/>
      </c>
      <c r="AZ75" s="200" t="str">
        <f t="shared" si="12"/>
        <v/>
      </c>
      <c r="BA75" s="115"/>
    </row>
    <row r="76" spans="1:53" s="8" customFormat="1" ht="24.75" customHeight="1" x14ac:dyDescent="0.3">
      <c r="A76" s="232"/>
      <c r="B76" s="121"/>
      <c r="C76" s="121"/>
      <c r="D76" s="233"/>
      <c r="E76" s="241"/>
      <c r="F76" s="237"/>
      <c r="G76" s="80"/>
      <c r="H76" s="80"/>
      <c r="I76" s="79"/>
      <c r="J76" s="6"/>
      <c r="K76" s="93"/>
      <c r="L76" s="226"/>
      <c r="M76" s="221" t="s">
        <v>671</v>
      </c>
      <c r="N76" s="264" t="s">
        <v>713</v>
      </c>
      <c r="O76" s="119" t="s">
        <v>683</v>
      </c>
      <c r="P76" s="220"/>
      <c r="Q76" s="227"/>
      <c r="R76" s="82"/>
      <c r="S76" s="218"/>
      <c r="T76" s="221"/>
      <c r="U76" s="220"/>
      <c r="V76" s="83"/>
      <c r="W76" s="84"/>
      <c r="X76" s="177"/>
      <c r="Y76" s="179"/>
      <c r="Z76" s="83"/>
      <c r="AA76" s="84"/>
      <c r="AB76" s="177"/>
      <c r="AC76" s="179"/>
      <c r="AD76" s="83"/>
      <c r="AE76" s="84"/>
      <c r="AF76" s="177"/>
      <c r="AG76" s="184"/>
      <c r="AH76" s="186" t="str">
        <f t="shared" si="2"/>
        <v/>
      </c>
      <c r="AI76" s="140"/>
      <c r="AJ76" s="141"/>
      <c r="AK76" s="194"/>
      <c r="AL76" s="94"/>
      <c r="AM76" s="85" t="str">
        <f t="shared" si="11"/>
        <v/>
      </c>
      <c r="AN76" s="196" t="str">
        <f t="shared" si="3"/>
        <v/>
      </c>
      <c r="AO76" s="198" t="str">
        <f t="shared" si="4"/>
        <v/>
      </c>
      <c r="AP76" s="87" t="str">
        <f t="shared" si="5"/>
        <v/>
      </c>
      <c r="AQ76" s="200" t="str">
        <f t="shared" si="6"/>
        <v/>
      </c>
      <c r="AR76" s="209"/>
      <c r="AS76" s="212"/>
      <c r="AT76" s="117"/>
      <c r="AU76" s="89"/>
      <c r="AV76" s="89" t="str">
        <f t="shared" si="13"/>
        <v/>
      </c>
      <c r="AW76" s="90" t="str">
        <f t="shared" si="14"/>
        <v/>
      </c>
      <c r="AX76" s="86" t="str">
        <f t="shared" si="15"/>
        <v/>
      </c>
      <c r="AY76" s="86" t="str">
        <f t="shared" si="16"/>
        <v/>
      </c>
      <c r="AZ76" s="200" t="str">
        <f t="shared" si="12"/>
        <v/>
      </c>
      <c r="BA76" s="115"/>
    </row>
    <row r="77" spans="1:53" s="8" customFormat="1" ht="24.75" customHeight="1" x14ac:dyDescent="0.3">
      <c r="A77" s="232"/>
      <c r="B77" s="121"/>
      <c r="C77" s="121"/>
      <c r="D77" s="233"/>
      <c r="E77" s="241"/>
      <c r="F77" s="237"/>
      <c r="G77" s="80"/>
      <c r="H77" s="80"/>
      <c r="I77" s="79"/>
      <c r="J77" s="6"/>
      <c r="K77" s="93"/>
      <c r="L77" s="226"/>
      <c r="M77" s="221" t="s">
        <v>671</v>
      </c>
      <c r="N77" s="264" t="s">
        <v>713</v>
      </c>
      <c r="O77" s="119" t="s">
        <v>683</v>
      </c>
      <c r="P77" s="220"/>
      <c r="Q77" s="227"/>
      <c r="R77" s="82"/>
      <c r="S77" s="218"/>
      <c r="T77" s="221"/>
      <c r="U77" s="220"/>
      <c r="V77" s="83"/>
      <c r="W77" s="84"/>
      <c r="X77" s="177"/>
      <c r="Y77" s="179"/>
      <c r="Z77" s="83"/>
      <c r="AA77" s="84"/>
      <c r="AB77" s="177"/>
      <c r="AC77" s="179"/>
      <c r="AD77" s="83"/>
      <c r="AE77" s="84"/>
      <c r="AF77" s="177"/>
      <c r="AG77" s="184"/>
      <c r="AH77" s="186" t="str">
        <f t="shared" si="2"/>
        <v/>
      </c>
      <c r="AI77" s="140"/>
      <c r="AJ77" s="141"/>
      <c r="AK77" s="194"/>
      <c r="AL77" s="94"/>
      <c r="AM77" s="85" t="str">
        <f t="shared" si="11"/>
        <v/>
      </c>
      <c r="AN77" s="196" t="str">
        <f t="shared" si="3"/>
        <v/>
      </c>
      <c r="AO77" s="198" t="str">
        <f t="shared" si="4"/>
        <v/>
      </c>
      <c r="AP77" s="87" t="str">
        <f t="shared" si="5"/>
        <v/>
      </c>
      <c r="AQ77" s="200" t="str">
        <f t="shared" si="6"/>
        <v/>
      </c>
      <c r="AR77" s="209"/>
      <c r="AS77" s="212"/>
      <c r="AT77" s="117"/>
      <c r="AU77" s="89"/>
      <c r="AV77" s="89" t="str">
        <f t="shared" si="13"/>
        <v/>
      </c>
      <c r="AW77" s="90" t="str">
        <f t="shared" si="14"/>
        <v/>
      </c>
      <c r="AX77" s="86" t="str">
        <f t="shared" si="15"/>
        <v/>
      </c>
      <c r="AY77" s="86" t="str">
        <f t="shared" si="16"/>
        <v/>
      </c>
      <c r="AZ77" s="200" t="str">
        <f t="shared" si="12"/>
        <v/>
      </c>
      <c r="BA77" s="115"/>
    </row>
    <row r="78" spans="1:53" s="8" customFormat="1" ht="24.75" customHeight="1" x14ac:dyDescent="0.3">
      <c r="A78" s="232"/>
      <c r="B78" s="121"/>
      <c r="C78" s="121"/>
      <c r="D78" s="233"/>
      <c r="E78" s="241"/>
      <c r="F78" s="237"/>
      <c r="G78" s="80"/>
      <c r="H78" s="80"/>
      <c r="I78" s="79"/>
      <c r="J78" s="6"/>
      <c r="K78" s="93"/>
      <c r="L78" s="226"/>
      <c r="M78" s="221" t="s">
        <v>671</v>
      </c>
      <c r="N78" s="264" t="s">
        <v>713</v>
      </c>
      <c r="O78" s="119" t="s">
        <v>683</v>
      </c>
      <c r="P78" s="220"/>
      <c r="Q78" s="227"/>
      <c r="R78" s="82"/>
      <c r="S78" s="218"/>
      <c r="T78" s="221"/>
      <c r="U78" s="220"/>
      <c r="V78" s="83"/>
      <c r="W78" s="84"/>
      <c r="X78" s="177"/>
      <c r="Y78" s="179"/>
      <c r="Z78" s="83"/>
      <c r="AA78" s="84"/>
      <c r="AB78" s="177"/>
      <c r="AC78" s="179"/>
      <c r="AD78" s="83"/>
      <c r="AE78" s="84"/>
      <c r="AF78" s="177"/>
      <c r="AG78" s="184"/>
      <c r="AH78" s="186" t="str">
        <f t="shared" si="2"/>
        <v/>
      </c>
      <c r="AI78" s="140"/>
      <c r="AJ78" s="141"/>
      <c r="AK78" s="194"/>
      <c r="AL78" s="94"/>
      <c r="AM78" s="85" t="str">
        <f t="shared" si="11"/>
        <v/>
      </c>
      <c r="AN78" s="196" t="str">
        <f t="shared" si="3"/>
        <v/>
      </c>
      <c r="AO78" s="198" t="str">
        <f t="shared" si="4"/>
        <v/>
      </c>
      <c r="AP78" s="87" t="str">
        <f t="shared" si="5"/>
        <v/>
      </c>
      <c r="AQ78" s="200" t="str">
        <f t="shared" si="6"/>
        <v/>
      </c>
      <c r="AR78" s="209"/>
      <c r="AS78" s="212"/>
      <c r="AT78" s="117"/>
      <c r="AU78" s="89"/>
      <c r="AV78" s="89" t="str">
        <f t="shared" si="13"/>
        <v/>
      </c>
      <c r="AW78" s="90" t="str">
        <f t="shared" si="14"/>
        <v/>
      </c>
      <c r="AX78" s="86" t="str">
        <f t="shared" si="15"/>
        <v/>
      </c>
      <c r="AY78" s="86" t="str">
        <f t="shared" si="16"/>
        <v/>
      </c>
      <c r="AZ78" s="200" t="str">
        <f t="shared" si="12"/>
        <v/>
      </c>
      <c r="BA78" s="115"/>
    </row>
    <row r="79" spans="1:53" s="8" customFormat="1" ht="24.75" customHeight="1" x14ac:dyDescent="0.3">
      <c r="A79" s="232"/>
      <c r="B79" s="121"/>
      <c r="C79" s="121"/>
      <c r="D79" s="233"/>
      <c r="E79" s="241"/>
      <c r="F79" s="237"/>
      <c r="G79" s="80"/>
      <c r="H79" s="80"/>
      <c r="I79" s="79"/>
      <c r="J79" s="6"/>
      <c r="K79" s="93"/>
      <c r="L79" s="226"/>
      <c r="M79" s="221" t="s">
        <v>671</v>
      </c>
      <c r="N79" s="264" t="s">
        <v>713</v>
      </c>
      <c r="O79" s="119" t="s">
        <v>683</v>
      </c>
      <c r="P79" s="220"/>
      <c r="Q79" s="227"/>
      <c r="R79" s="82"/>
      <c r="S79" s="218"/>
      <c r="T79" s="221"/>
      <c r="U79" s="220"/>
      <c r="V79" s="83"/>
      <c r="W79" s="84"/>
      <c r="X79" s="177"/>
      <c r="Y79" s="179"/>
      <c r="Z79" s="83"/>
      <c r="AA79" s="84"/>
      <c r="AB79" s="177"/>
      <c r="AC79" s="179"/>
      <c r="AD79" s="83"/>
      <c r="AE79" s="84"/>
      <c r="AF79" s="177"/>
      <c r="AG79" s="184"/>
      <c r="AH79" s="186" t="str">
        <f t="shared" si="2"/>
        <v/>
      </c>
      <c r="AI79" s="140"/>
      <c r="AJ79" s="141"/>
      <c r="AK79" s="194"/>
      <c r="AL79" s="94"/>
      <c r="AM79" s="85" t="str">
        <f t="shared" si="11"/>
        <v/>
      </c>
      <c r="AN79" s="196" t="str">
        <f t="shared" si="3"/>
        <v/>
      </c>
      <c r="AO79" s="198" t="str">
        <f t="shared" si="4"/>
        <v/>
      </c>
      <c r="AP79" s="87" t="str">
        <f t="shared" si="5"/>
        <v/>
      </c>
      <c r="AQ79" s="200" t="str">
        <f t="shared" si="6"/>
        <v/>
      </c>
      <c r="AR79" s="209"/>
      <c r="AS79" s="212"/>
      <c r="AT79" s="117"/>
      <c r="AU79" s="89"/>
      <c r="AV79" s="89" t="str">
        <f t="shared" ref="AV79:AV94" si="17">IF($AU79="","",(+AU79*Q79))</f>
        <v/>
      </c>
      <c r="AW79" s="90" t="str">
        <f t="shared" ref="AW79:AW94" si="18">IF(AT79="","",(1-AQ79/AT79))</f>
        <v/>
      </c>
      <c r="AX79" s="86" t="str">
        <f t="shared" ref="AX79:AX94" si="19">IF($AP79="","",(AP79*AU79))</f>
        <v/>
      </c>
      <c r="AY79" s="86" t="str">
        <f t="shared" ref="AY79:AY94" si="20">IF(AT79= "","",AT79*AV79)</f>
        <v/>
      </c>
      <c r="AZ79" s="200" t="str">
        <f t="shared" si="12"/>
        <v/>
      </c>
      <c r="BA79" s="115"/>
    </row>
    <row r="80" spans="1:53" s="8" customFormat="1" ht="24.75" customHeight="1" x14ac:dyDescent="0.3">
      <c r="A80" s="232"/>
      <c r="B80" s="121"/>
      <c r="C80" s="121"/>
      <c r="D80" s="233"/>
      <c r="E80" s="241"/>
      <c r="F80" s="237"/>
      <c r="G80" s="80"/>
      <c r="H80" s="80"/>
      <c r="I80" s="79"/>
      <c r="J80" s="6"/>
      <c r="K80" s="93"/>
      <c r="L80" s="226"/>
      <c r="M80" s="221" t="s">
        <v>671</v>
      </c>
      <c r="N80" s="264" t="s">
        <v>713</v>
      </c>
      <c r="O80" s="119" t="s">
        <v>683</v>
      </c>
      <c r="P80" s="220"/>
      <c r="Q80" s="227"/>
      <c r="R80" s="82"/>
      <c r="S80" s="218"/>
      <c r="T80" s="221"/>
      <c r="U80" s="220"/>
      <c r="V80" s="83"/>
      <c r="W80" s="84"/>
      <c r="X80" s="177"/>
      <c r="Y80" s="179"/>
      <c r="Z80" s="83"/>
      <c r="AA80" s="84"/>
      <c r="AB80" s="177"/>
      <c r="AC80" s="179"/>
      <c r="AD80" s="83"/>
      <c r="AE80" s="84"/>
      <c r="AF80" s="177"/>
      <c r="AG80" s="184"/>
      <c r="AH80" s="186" t="str">
        <f t="shared" ref="AH80:AH94" si="21">IF($AD80="","",((AD80*AE80*AF80)/1728))</f>
        <v/>
      </c>
      <c r="AI80" s="140"/>
      <c r="AJ80" s="141"/>
      <c r="AK80" s="194"/>
      <c r="AL80" s="94"/>
      <c r="AM80" s="85" t="str">
        <f t="shared" si="11"/>
        <v/>
      </c>
      <c r="AN80" s="196" t="str">
        <f t="shared" ref="AN80:AN94" si="22">IF($AM80="","",(AM80*$AN$13))</f>
        <v/>
      </c>
      <c r="AO80" s="198" t="str">
        <f t="shared" ref="AO80:AO94" si="23">IF($AM80="","",IF($F$7="COLLECT",(IF($AO$13=0,"NEED %",(AM80*$AO$13))),(IF($F$7="NO FREIGHT CODE","NEED CODE",0))))</f>
        <v/>
      </c>
      <c r="AP80" s="87" t="str">
        <f t="shared" ref="AP80:AP94" si="24">IF($AM80="","",(($AM80-$AN80)+$AO80))</f>
        <v/>
      </c>
      <c r="AQ80" s="200" t="str">
        <f t="shared" ref="AQ80:AQ94" si="25">IF($AP80="","",(+AP80/Q80))</f>
        <v/>
      </c>
      <c r="AR80" s="209"/>
      <c r="AS80" s="212"/>
      <c r="AT80" s="117"/>
      <c r="AU80" s="89"/>
      <c r="AV80" s="89" t="str">
        <f t="shared" si="17"/>
        <v/>
      </c>
      <c r="AW80" s="90" t="str">
        <f t="shared" si="18"/>
        <v/>
      </c>
      <c r="AX80" s="86" t="str">
        <f t="shared" si="19"/>
        <v/>
      </c>
      <c r="AY80" s="86" t="str">
        <f t="shared" si="20"/>
        <v/>
      </c>
      <c r="AZ80" s="200" t="str">
        <f t="shared" si="12"/>
        <v/>
      </c>
      <c r="BA80" s="115"/>
    </row>
    <row r="81" spans="1:53" s="8" customFormat="1" ht="24.75" customHeight="1" x14ac:dyDescent="0.3">
      <c r="A81" s="232"/>
      <c r="B81" s="121"/>
      <c r="C81" s="121"/>
      <c r="D81" s="233"/>
      <c r="E81" s="241"/>
      <c r="F81" s="237"/>
      <c r="G81" s="80"/>
      <c r="H81" s="80"/>
      <c r="I81" s="79"/>
      <c r="J81" s="6"/>
      <c r="K81" s="93"/>
      <c r="L81" s="226"/>
      <c r="M81" s="221" t="s">
        <v>671</v>
      </c>
      <c r="N81" s="264" t="s">
        <v>713</v>
      </c>
      <c r="O81" s="119" t="s">
        <v>683</v>
      </c>
      <c r="P81" s="220"/>
      <c r="Q81" s="227"/>
      <c r="R81" s="82"/>
      <c r="S81" s="218"/>
      <c r="T81" s="221"/>
      <c r="U81" s="220"/>
      <c r="V81" s="83"/>
      <c r="W81" s="84"/>
      <c r="X81" s="177"/>
      <c r="Y81" s="179"/>
      <c r="Z81" s="83"/>
      <c r="AA81" s="84"/>
      <c r="AB81" s="177"/>
      <c r="AC81" s="179"/>
      <c r="AD81" s="83"/>
      <c r="AE81" s="84"/>
      <c r="AF81" s="177"/>
      <c r="AG81" s="184"/>
      <c r="AH81" s="186" t="str">
        <f t="shared" si="21"/>
        <v/>
      </c>
      <c r="AI81" s="140"/>
      <c r="AJ81" s="141"/>
      <c r="AK81" s="194"/>
      <c r="AL81" s="94"/>
      <c r="AM81" s="85" t="str">
        <f t="shared" ref="AM81:AM94" si="26">IF($AL81="","",(+AL81*Q81))</f>
        <v/>
      </c>
      <c r="AN81" s="196" t="str">
        <f t="shared" si="22"/>
        <v/>
      </c>
      <c r="AO81" s="198" t="str">
        <f t="shared" si="23"/>
        <v/>
      </c>
      <c r="AP81" s="87" t="str">
        <f t="shared" si="24"/>
        <v/>
      </c>
      <c r="AQ81" s="200" t="str">
        <f t="shared" si="25"/>
        <v/>
      </c>
      <c r="AR81" s="209"/>
      <c r="AS81" s="212"/>
      <c r="AT81" s="117"/>
      <c r="AU81" s="89"/>
      <c r="AV81" s="89" t="str">
        <f t="shared" si="17"/>
        <v/>
      </c>
      <c r="AW81" s="90" t="str">
        <f t="shared" si="18"/>
        <v/>
      </c>
      <c r="AX81" s="86" t="str">
        <f t="shared" si="19"/>
        <v/>
      </c>
      <c r="AY81" s="86" t="str">
        <f t="shared" si="20"/>
        <v/>
      </c>
      <c r="AZ81" s="200" t="str">
        <f t="shared" si="12"/>
        <v/>
      </c>
      <c r="BA81" s="115"/>
    </row>
    <row r="82" spans="1:53" s="8" customFormat="1" ht="24.75" customHeight="1" x14ac:dyDescent="0.3">
      <c r="A82" s="232"/>
      <c r="B82" s="121"/>
      <c r="C82" s="121"/>
      <c r="D82" s="233"/>
      <c r="E82" s="241"/>
      <c r="F82" s="237"/>
      <c r="G82" s="80"/>
      <c r="H82" s="80"/>
      <c r="I82" s="79"/>
      <c r="J82" s="6"/>
      <c r="K82" s="93"/>
      <c r="L82" s="226"/>
      <c r="M82" s="221" t="s">
        <v>671</v>
      </c>
      <c r="N82" s="264" t="s">
        <v>713</v>
      </c>
      <c r="O82" s="119" t="s">
        <v>683</v>
      </c>
      <c r="P82" s="220"/>
      <c r="Q82" s="227"/>
      <c r="R82" s="82"/>
      <c r="S82" s="218"/>
      <c r="T82" s="221"/>
      <c r="U82" s="220"/>
      <c r="V82" s="83"/>
      <c r="W82" s="84"/>
      <c r="X82" s="177"/>
      <c r="Y82" s="179"/>
      <c r="Z82" s="83"/>
      <c r="AA82" s="84"/>
      <c r="AB82" s="177"/>
      <c r="AC82" s="179"/>
      <c r="AD82" s="83"/>
      <c r="AE82" s="84"/>
      <c r="AF82" s="177"/>
      <c r="AG82" s="184"/>
      <c r="AH82" s="186" t="str">
        <f t="shared" si="21"/>
        <v/>
      </c>
      <c r="AI82" s="140"/>
      <c r="AJ82" s="141"/>
      <c r="AK82" s="194"/>
      <c r="AL82" s="94"/>
      <c r="AM82" s="85" t="str">
        <f t="shared" si="26"/>
        <v/>
      </c>
      <c r="AN82" s="196" t="str">
        <f t="shared" si="22"/>
        <v/>
      </c>
      <c r="AO82" s="198" t="str">
        <f t="shared" si="23"/>
        <v/>
      </c>
      <c r="AP82" s="87" t="str">
        <f t="shared" si="24"/>
        <v/>
      </c>
      <c r="AQ82" s="200" t="str">
        <f t="shared" si="25"/>
        <v/>
      </c>
      <c r="AR82" s="209"/>
      <c r="AS82" s="212"/>
      <c r="AT82" s="117"/>
      <c r="AU82" s="89"/>
      <c r="AV82" s="89" t="str">
        <f t="shared" si="17"/>
        <v/>
      </c>
      <c r="AW82" s="90" t="str">
        <f t="shared" si="18"/>
        <v/>
      </c>
      <c r="AX82" s="86" t="str">
        <f t="shared" si="19"/>
        <v/>
      </c>
      <c r="AY82" s="86" t="str">
        <f t="shared" si="20"/>
        <v/>
      </c>
      <c r="AZ82" s="200" t="str">
        <f t="shared" si="12"/>
        <v/>
      </c>
      <c r="BA82" s="115"/>
    </row>
    <row r="83" spans="1:53" s="8" customFormat="1" ht="24.75" customHeight="1" x14ac:dyDescent="0.3">
      <c r="A83" s="232"/>
      <c r="B83" s="121"/>
      <c r="C83" s="121"/>
      <c r="D83" s="233"/>
      <c r="E83" s="241"/>
      <c r="F83" s="237"/>
      <c r="G83" s="80"/>
      <c r="H83" s="80"/>
      <c r="I83" s="79"/>
      <c r="J83" s="6"/>
      <c r="K83" s="93"/>
      <c r="L83" s="226"/>
      <c r="M83" s="221" t="s">
        <v>671</v>
      </c>
      <c r="N83" s="264" t="s">
        <v>713</v>
      </c>
      <c r="O83" s="119" t="s">
        <v>683</v>
      </c>
      <c r="P83" s="220"/>
      <c r="Q83" s="227"/>
      <c r="R83" s="82"/>
      <c r="S83" s="218"/>
      <c r="T83" s="221"/>
      <c r="U83" s="220"/>
      <c r="V83" s="83"/>
      <c r="W83" s="84"/>
      <c r="X83" s="177"/>
      <c r="Y83" s="179"/>
      <c r="Z83" s="83"/>
      <c r="AA83" s="84"/>
      <c r="AB83" s="177"/>
      <c r="AC83" s="179"/>
      <c r="AD83" s="83"/>
      <c r="AE83" s="84"/>
      <c r="AF83" s="177"/>
      <c r="AG83" s="184"/>
      <c r="AH83" s="186" t="str">
        <f t="shared" si="21"/>
        <v/>
      </c>
      <c r="AI83" s="140"/>
      <c r="AJ83" s="141"/>
      <c r="AK83" s="194"/>
      <c r="AL83" s="94"/>
      <c r="AM83" s="85" t="str">
        <f t="shared" si="26"/>
        <v/>
      </c>
      <c r="AN83" s="196" t="str">
        <f t="shared" si="22"/>
        <v/>
      </c>
      <c r="AO83" s="198" t="str">
        <f t="shared" si="23"/>
        <v/>
      </c>
      <c r="AP83" s="87" t="str">
        <f t="shared" si="24"/>
        <v/>
      </c>
      <c r="AQ83" s="200" t="str">
        <f t="shared" si="25"/>
        <v/>
      </c>
      <c r="AR83" s="209"/>
      <c r="AS83" s="212"/>
      <c r="AT83" s="117"/>
      <c r="AU83" s="89"/>
      <c r="AV83" s="89" t="str">
        <f t="shared" si="17"/>
        <v/>
      </c>
      <c r="AW83" s="90" t="str">
        <f t="shared" si="18"/>
        <v/>
      </c>
      <c r="AX83" s="86" t="str">
        <f t="shared" si="19"/>
        <v/>
      </c>
      <c r="AY83" s="86" t="str">
        <f t="shared" si="20"/>
        <v/>
      </c>
      <c r="AZ83" s="200" t="str">
        <f t="shared" si="12"/>
        <v/>
      </c>
      <c r="BA83" s="115"/>
    </row>
    <row r="84" spans="1:53" s="8" customFormat="1" ht="24.75" customHeight="1" x14ac:dyDescent="0.3">
      <c r="A84" s="232"/>
      <c r="B84" s="121"/>
      <c r="C84" s="121"/>
      <c r="D84" s="233"/>
      <c r="E84" s="241"/>
      <c r="F84" s="237"/>
      <c r="G84" s="80"/>
      <c r="H84" s="80"/>
      <c r="I84" s="79"/>
      <c r="J84" s="6"/>
      <c r="K84" s="93"/>
      <c r="L84" s="226"/>
      <c r="M84" s="221" t="s">
        <v>671</v>
      </c>
      <c r="N84" s="264" t="s">
        <v>713</v>
      </c>
      <c r="O84" s="119" t="s">
        <v>683</v>
      </c>
      <c r="P84" s="220"/>
      <c r="Q84" s="227"/>
      <c r="R84" s="82"/>
      <c r="S84" s="218"/>
      <c r="T84" s="221"/>
      <c r="U84" s="220"/>
      <c r="V84" s="83"/>
      <c r="W84" s="84"/>
      <c r="X84" s="177"/>
      <c r="Y84" s="179"/>
      <c r="Z84" s="83"/>
      <c r="AA84" s="84"/>
      <c r="AB84" s="177"/>
      <c r="AC84" s="179"/>
      <c r="AD84" s="83"/>
      <c r="AE84" s="84"/>
      <c r="AF84" s="177"/>
      <c r="AG84" s="184"/>
      <c r="AH84" s="186" t="str">
        <f t="shared" si="21"/>
        <v/>
      </c>
      <c r="AI84" s="140"/>
      <c r="AJ84" s="141"/>
      <c r="AK84" s="194"/>
      <c r="AL84" s="94"/>
      <c r="AM84" s="85" t="str">
        <f t="shared" si="26"/>
        <v/>
      </c>
      <c r="AN84" s="196" t="str">
        <f t="shared" si="22"/>
        <v/>
      </c>
      <c r="AO84" s="198" t="str">
        <f t="shared" si="23"/>
        <v/>
      </c>
      <c r="AP84" s="87" t="str">
        <f t="shared" si="24"/>
        <v/>
      </c>
      <c r="AQ84" s="200" t="str">
        <f t="shared" si="25"/>
        <v/>
      </c>
      <c r="AR84" s="209"/>
      <c r="AS84" s="212"/>
      <c r="AT84" s="117"/>
      <c r="AU84" s="89"/>
      <c r="AV84" s="89" t="str">
        <f t="shared" si="17"/>
        <v/>
      </c>
      <c r="AW84" s="90" t="str">
        <f t="shared" si="18"/>
        <v/>
      </c>
      <c r="AX84" s="86" t="str">
        <f t="shared" si="19"/>
        <v/>
      </c>
      <c r="AY84" s="86" t="str">
        <f t="shared" si="20"/>
        <v/>
      </c>
      <c r="AZ84" s="200" t="str">
        <f t="shared" si="12"/>
        <v/>
      </c>
      <c r="BA84" s="115"/>
    </row>
    <row r="85" spans="1:53" s="8" customFormat="1" ht="24.75" customHeight="1" x14ac:dyDescent="0.3">
      <c r="A85" s="232"/>
      <c r="B85" s="121"/>
      <c r="C85" s="121"/>
      <c r="D85" s="233"/>
      <c r="E85" s="241"/>
      <c r="F85" s="237"/>
      <c r="G85" s="80"/>
      <c r="H85" s="80"/>
      <c r="I85" s="79"/>
      <c r="J85" s="6"/>
      <c r="K85" s="93"/>
      <c r="L85" s="226"/>
      <c r="M85" s="221" t="s">
        <v>671</v>
      </c>
      <c r="N85" s="264" t="s">
        <v>713</v>
      </c>
      <c r="O85" s="119" t="s">
        <v>683</v>
      </c>
      <c r="P85" s="220"/>
      <c r="Q85" s="227"/>
      <c r="R85" s="82"/>
      <c r="S85" s="218"/>
      <c r="T85" s="221"/>
      <c r="U85" s="220"/>
      <c r="V85" s="83"/>
      <c r="W85" s="84"/>
      <c r="X85" s="177"/>
      <c r="Y85" s="179"/>
      <c r="Z85" s="83"/>
      <c r="AA85" s="84"/>
      <c r="AB85" s="177"/>
      <c r="AC85" s="179"/>
      <c r="AD85" s="83"/>
      <c r="AE85" s="84"/>
      <c r="AF85" s="177"/>
      <c r="AG85" s="184"/>
      <c r="AH85" s="186" t="str">
        <f t="shared" si="21"/>
        <v/>
      </c>
      <c r="AI85" s="140"/>
      <c r="AJ85" s="141"/>
      <c r="AK85" s="194"/>
      <c r="AL85" s="94"/>
      <c r="AM85" s="85" t="str">
        <f t="shared" si="26"/>
        <v/>
      </c>
      <c r="AN85" s="196" t="str">
        <f t="shared" si="22"/>
        <v/>
      </c>
      <c r="AO85" s="198" t="str">
        <f t="shared" si="23"/>
        <v/>
      </c>
      <c r="AP85" s="87" t="str">
        <f t="shared" si="24"/>
        <v/>
      </c>
      <c r="AQ85" s="200" t="str">
        <f t="shared" si="25"/>
        <v/>
      </c>
      <c r="AR85" s="209"/>
      <c r="AS85" s="212"/>
      <c r="AT85" s="117"/>
      <c r="AU85" s="89"/>
      <c r="AV85" s="89" t="str">
        <f t="shared" si="17"/>
        <v/>
      </c>
      <c r="AW85" s="90" t="str">
        <f t="shared" si="18"/>
        <v/>
      </c>
      <c r="AX85" s="86" t="str">
        <f t="shared" si="19"/>
        <v/>
      </c>
      <c r="AY85" s="86" t="str">
        <f t="shared" si="20"/>
        <v/>
      </c>
      <c r="AZ85" s="200" t="str">
        <f t="shared" si="12"/>
        <v/>
      </c>
      <c r="BA85" s="115"/>
    </row>
    <row r="86" spans="1:53" s="8" customFormat="1" ht="24.75" customHeight="1" x14ac:dyDescent="0.3">
      <c r="A86" s="232"/>
      <c r="B86" s="121"/>
      <c r="C86" s="121"/>
      <c r="D86" s="233"/>
      <c r="E86" s="241"/>
      <c r="F86" s="237"/>
      <c r="G86" s="80"/>
      <c r="H86" s="80"/>
      <c r="I86" s="79"/>
      <c r="J86" s="6"/>
      <c r="K86" s="93"/>
      <c r="L86" s="226"/>
      <c r="M86" s="221" t="s">
        <v>671</v>
      </c>
      <c r="N86" s="264" t="s">
        <v>713</v>
      </c>
      <c r="O86" s="119" t="s">
        <v>683</v>
      </c>
      <c r="P86" s="220"/>
      <c r="Q86" s="227"/>
      <c r="R86" s="82"/>
      <c r="S86" s="218"/>
      <c r="T86" s="221"/>
      <c r="U86" s="220"/>
      <c r="V86" s="83"/>
      <c r="W86" s="84"/>
      <c r="X86" s="177"/>
      <c r="Y86" s="179"/>
      <c r="Z86" s="83"/>
      <c r="AA86" s="84"/>
      <c r="AB86" s="177"/>
      <c r="AC86" s="179"/>
      <c r="AD86" s="83"/>
      <c r="AE86" s="84"/>
      <c r="AF86" s="177"/>
      <c r="AG86" s="184"/>
      <c r="AH86" s="186" t="str">
        <f t="shared" si="21"/>
        <v/>
      </c>
      <c r="AI86" s="140"/>
      <c r="AJ86" s="141"/>
      <c r="AK86" s="194"/>
      <c r="AL86" s="94"/>
      <c r="AM86" s="85" t="str">
        <f t="shared" si="26"/>
        <v/>
      </c>
      <c r="AN86" s="196" t="str">
        <f t="shared" si="22"/>
        <v/>
      </c>
      <c r="AO86" s="198" t="str">
        <f t="shared" si="23"/>
        <v/>
      </c>
      <c r="AP86" s="87" t="str">
        <f t="shared" si="24"/>
        <v/>
      </c>
      <c r="AQ86" s="200" t="str">
        <f t="shared" si="25"/>
        <v/>
      </c>
      <c r="AR86" s="209"/>
      <c r="AS86" s="212"/>
      <c r="AT86" s="117"/>
      <c r="AU86" s="89"/>
      <c r="AV86" s="89" t="str">
        <f t="shared" si="17"/>
        <v/>
      </c>
      <c r="AW86" s="90" t="str">
        <f t="shared" si="18"/>
        <v/>
      </c>
      <c r="AX86" s="86" t="str">
        <f t="shared" si="19"/>
        <v/>
      </c>
      <c r="AY86" s="86" t="str">
        <f t="shared" si="20"/>
        <v/>
      </c>
      <c r="AZ86" s="200" t="str">
        <f t="shared" si="12"/>
        <v/>
      </c>
      <c r="BA86" s="115"/>
    </row>
    <row r="87" spans="1:53" s="8" customFormat="1" ht="24.75" customHeight="1" x14ac:dyDescent="0.3">
      <c r="A87" s="232"/>
      <c r="B87" s="121"/>
      <c r="C87" s="121"/>
      <c r="D87" s="233"/>
      <c r="E87" s="241"/>
      <c r="F87" s="237"/>
      <c r="G87" s="80"/>
      <c r="H87" s="80"/>
      <c r="I87" s="79"/>
      <c r="J87" s="6"/>
      <c r="K87" s="93"/>
      <c r="L87" s="226"/>
      <c r="M87" s="221" t="s">
        <v>671</v>
      </c>
      <c r="N87" s="264" t="s">
        <v>713</v>
      </c>
      <c r="O87" s="119" t="s">
        <v>683</v>
      </c>
      <c r="P87" s="220"/>
      <c r="Q87" s="227"/>
      <c r="R87" s="82"/>
      <c r="S87" s="218"/>
      <c r="T87" s="221"/>
      <c r="U87" s="220"/>
      <c r="V87" s="83"/>
      <c r="W87" s="84"/>
      <c r="X87" s="177"/>
      <c r="Y87" s="179"/>
      <c r="Z87" s="83"/>
      <c r="AA87" s="84"/>
      <c r="AB87" s="177"/>
      <c r="AC87" s="179"/>
      <c r="AD87" s="83"/>
      <c r="AE87" s="84"/>
      <c r="AF87" s="177"/>
      <c r="AG87" s="184"/>
      <c r="AH87" s="186" t="str">
        <f t="shared" si="21"/>
        <v/>
      </c>
      <c r="AI87" s="140"/>
      <c r="AJ87" s="141"/>
      <c r="AK87" s="194"/>
      <c r="AL87" s="94"/>
      <c r="AM87" s="85" t="str">
        <f t="shared" si="26"/>
        <v/>
      </c>
      <c r="AN87" s="196" t="str">
        <f t="shared" si="22"/>
        <v/>
      </c>
      <c r="AO87" s="198" t="str">
        <f t="shared" si="23"/>
        <v/>
      </c>
      <c r="AP87" s="87" t="str">
        <f t="shared" si="24"/>
        <v/>
      </c>
      <c r="AQ87" s="200" t="str">
        <f t="shared" si="25"/>
        <v/>
      </c>
      <c r="AR87" s="209"/>
      <c r="AS87" s="212"/>
      <c r="AT87" s="117"/>
      <c r="AU87" s="89"/>
      <c r="AV87" s="89" t="str">
        <f t="shared" si="17"/>
        <v/>
      </c>
      <c r="AW87" s="90" t="str">
        <f t="shared" si="18"/>
        <v/>
      </c>
      <c r="AX87" s="86" t="str">
        <f t="shared" si="19"/>
        <v/>
      </c>
      <c r="AY87" s="86" t="str">
        <f t="shared" si="20"/>
        <v/>
      </c>
      <c r="AZ87" s="200" t="str">
        <f t="shared" si="12"/>
        <v/>
      </c>
      <c r="BA87" s="115"/>
    </row>
    <row r="88" spans="1:53" s="8" customFormat="1" ht="24.75" customHeight="1" x14ac:dyDescent="0.3">
      <c r="A88" s="232"/>
      <c r="B88" s="121"/>
      <c r="C88" s="121"/>
      <c r="D88" s="233"/>
      <c r="E88" s="241"/>
      <c r="F88" s="237"/>
      <c r="G88" s="80"/>
      <c r="H88" s="80"/>
      <c r="I88" s="79"/>
      <c r="J88" s="6"/>
      <c r="K88" s="93"/>
      <c r="L88" s="226"/>
      <c r="M88" s="221" t="s">
        <v>671</v>
      </c>
      <c r="N88" s="264" t="s">
        <v>713</v>
      </c>
      <c r="O88" s="119" t="s">
        <v>683</v>
      </c>
      <c r="P88" s="220"/>
      <c r="Q88" s="227"/>
      <c r="R88" s="82"/>
      <c r="S88" s="218"/>
      <c r="T88" s="221"/>
      <c r="U88" s="220"/>
      <c r="V88" s="83"/>
      <c r="W88" s="84"/>
      <c r="X88" s="177"/>
      <c r="Y88" s="179"/>
      <c r="Z88" s="83"/>
      <c r="AA88" s="84"/>
      <c r="AB88" s="177"/>
      <c r="AC88" s="179"/>
      <c r="AD88" s="83"/>
      <c r="AE88" s="84"/>
      <c r="AF88" s="177"/>
      <c r="AG88" s="184"/>
      <c r="AH88" s="186" t="str">
        <f t="shared" si="21"/>
        <v/>
      </c>
      <c r="AI88" s="140"/>
      <c r="AJ88" s="141"/>
      <c r="AK88" s="194"/>
      <c r="AL88" s="94"/>
      <c r="AM88" s="85" t="str">
        <f t="shared" si="26"/>
        <v/>
      </c>
      <c r="AN88" s="196" t="str">
        <f t="shared" si="22"/>
        <v/>
      </c>
      <c r="AO88" s="198" t="str">
        <f t="shared" si="23"/>
        <v/>
      </c>
      <c r="AP88" s="87" t="str">
        <f t="shared" si="24"/>
        <v/>
      </c>
      <c r="AQ88" s="200" t="str">
        <f t="shared" si="25"/>
        <v/>
      </c>
      <c r="AR88" s="209"/>
      <c r="AS88" s="212"/>
      <c r="AT88" s="117"/>
      <c r="AU88" s="89"/>
      <c r="AV88" s="89" t="str">
        <f t="shared" si="17"/>
        <v/>
      </c>
      <c r="AW88" s="90" t="str">
        <f t="shared" si="18"/>
        <v/>
      </c>
      <c r="AX88" s="86" t="str">
        <f t="shared" si="19"/>
        <v/>
      </c>
      <c r="AY88" s="86" t="str">
        <f t="shared" si="20"/>
        <v/>
      </c>
      <c r="AZ88" s="200" t="str">
        <f t="shared" si="12"/>
        <v/>
      </c>
      <c r="BA88" s="115"/>
    </row>
    <row r="89" spans="1:53" s="8" customFormat="1" ht="24.75" customHeight="1" x14ac:dyDescent="0.3">
      <c r="A89" s="232"/>
      <c r="B89" s="121"/>
      <c r="C89" s="121"/>
      <c r="D89" s="233"/>
      <c r="E89" s="241"/>
      <c r="F89" s="237"/>
      <c r="G89" s="80"/>
      <c r="H89" s="80"/>
      <c r="I89" s="79"/>
      <c r="J89" s="6"/>
      <c r="K89" s="93"/>
      <c r="L89" s="226"/>
      <c r="M89" s="221" t="s">
        <v>671</v>
      </c>
      <c r="N89" s="264" t="s">
        <v>713</v>
      </c>
      <c r="O89" s="119" t="s">
        <v>683</v>
      </c>
      <c r="P89" s="220"/>
      <c r="Q89" s="227"/>
      <c r="R89" s="82"/>
      <c r="S89" s="218"/>
      <c r="T89" s="221"/>
      <c r="U89" s="220"/>
      <c r="V89" s="83"/>
      <c r="W89" s="84"/>
      <c r="X89" s="177"/>
      <c r="Y89" s="179"/>
      <c r="Z89" s="83"/>
      <c r="AA89" s="84"/>
      <c r="AB89" s="177"/>
      <c r="AC89" s="179"/>
      <c r="AD89" s="83"/>
      <c r="AE89" s="84"/>
      <c r="AF89" s="177"/>
      <c r="AG89" s="184"/>
      <c r="AH89" s="186" t="str">
        <f t="shared" si="21"/>
        <v/>
      </c>
      <c r="AI89" s="140"/>
      <c r="AJ89" s="141"/>
      <c r="AK89" s="194"/>
      <c r="AL89" s="94"/>
      <c r="AM89" s="85" t="str">
        <f t="shared" si="26"/>
        <v/>
      </c>
      <c r="AN89" s="196" t="str">
        <f t="shared" si="22"/>
        <v/>
      </c>
      <c r="AO89" s="198" t="str">
        <f t="shared" si="23"/>
        <v/>
      </c>
      <c r="AP89" s="87" t="str">
        <f t="shared" si="24"/>
        <v/>
      </c>
      <c r="AQ89" s="200" t="str">
        <f t="shared" si="25"/>
        <v/>
      </c>
      <c r="AR89" s="209"/>
      <c r="AS89" s="212"/>
      <c r="AT89" s="117"/>
      <c r="AU89" s="89"/>
      <c r="AV89" s="89" t="str">
        <f t="shared" si="17"/>
        <v/>
      </c>
      <c r="AW89" s="90" t="str">
        <f t="shared" si="18"/>
        <v/>
      </c>
      <c r="AX89" s="86" t="str">
        <f t="shared" si="19"/>
        <v/>
      </c>
      <c r="AY89" s="86" t="str">
        <f t="shared" si="20"/>
        <v/>
      </c>
      <c r="AZ89" s="200" t="str">
        <f t="shared" si="12"/>
        <v/>
      </c>
      <c r="BA89" s="115"/>
    </row>
    <row r="90" spans="1:53" s="8" customFormat="1" ht="24.75" customHeight="1" x14ac:dyDescent="0.3">
      <c r="A90" s="232"/>
      <c r="B90" s="121"/>
      <c r="C90" s="121"/>
      <c r="D90" s="233"/>
      <c r="E90" s="241"/>
      <c r="F90" s="237"/>
      <c r="G90" s="80"/>
      <c r="H90" s="80"/>
      <c r="I90" s="79"/>
      <c r="J90" s="6"/>
      <c r="K90" s="93"/>
      <c r="L90" s="226"/>
      <c r="M90" s="221" t="s">
        <v>671</v>
      </c>
      <c r="N90" s="264" t="s">
        <v>713</v>
      </c>
      <c r="O90" s="119" t="s">
        <v>683</v>
      </c>
      <c r="P90" s="220"/>
      <c r="Q90" s="227"/>
      <c r="R90" s="82"/>
      <c r="S90" s="218"/>
      <c r="T90" s="221"/>
      <c r="U90" s="220"/>
      <c r="V90" s="83"/>
      <c r="W90" s="84"/>
      <c r="X90" s="177"/>
      <c r="Y90" s="179"/>
      <c r="Z90" s="83"/>
      <c r="AA90" s="84"/>
      <c r="AB90" s="177"/>
      <c r="AC90" s="179"/>
      <c r="AD90" s="83"/>
      <c r="AE90" s="84"/>
      <c r="AF90" s="177"/>
      <c r="AG90" s="184"/>
      <c r="AH90" s="186" t="str">
        <f t="shared" si="21"/>
        <v/>
      </c>
      <c r="AI90" s="140"/>
      <c r="AJ90" s="141"/>
      <c r="AK90" s="194"/>
      <c r="AL90" s="94"/>
      <c r="AM90" s="85" t="str">
        <f t="shared" si="26"/>
        <v/>
      </c>
      <c r="AN90" s="196" t="str">
        <f t="shared" si="22"/>
        <v/>
      </c>
      <c r="AO90" s="198" t="str">
        <f t="shared" si="23"/>
        <v/>
      </c>
      <c r="AP90" s="87" t="str">
        <f t="shared" si="24"/>
        <v/>
      </c>
      <c r="AQ90" s="200" t="str">
        <f t="shared" si="25"/>
        <v/>
      </c>
      <c r="AR90" s="209"/>
      <c r="AS90" s="212"/>
      <c r="AT90" s="117"/>
      <c r="AU90" s="89"/>
      <c r="AV90" s="89" t="str">
        <f t="shared" si="17"/>
        <v/>
      </c>
      <c r="AW90" s="90" t="str">
        <f t="shared" si="18"/>
        <v/>
      </c>
      <c r="AX90" s="86" t="str">
        <f t="shared" si="19"/>
        <v/>
      </c>
      <c r="AY90" s="86" t="str">
        <f t="shared" si="20"/>
        <v/>
      </c>
      <c r="AZ90" s="200" t="str">
        <f t="shared" si="12"/>
        <v/>
      </c>
      <c r="BA90" s="115"/>
    </row>
    <row r="91" spans="1:53" s="8" customFormat="1" ht="24.75" customHeight="1" x14ac:dyDescent="0.3">
      <c r="A91" s="232"/>
      <c r="B91" s="121"/>
      <c r="C91" s="121"/>
      <c r="D91" s="233"/>
      <c r="E91" s="241"/>
      <c r="F91" s="237"/>
      <c r="G91" s="80"/>
      <c r="H91" s="80"/>
      <c r="I91" s="79"/>
      <c r="J91" s="6"/>
      <c r="K91" s="93"/>
      <c r="L91" s="226"/>
      <c r="M91" s="221" t="s">
        <v>671</v>
      </c>
      <c r="N91" s="264" t="s">
        <v>713</v>
      </c>
      <c r="O91" s="119" t="s">
        <v>683</v>
      </c>
      <c r="P91" s="220"/>
      <c r="Q91" s="227"/>
      <c r="R91" s="82"/>
      <c r="S91" s="218"/>
      <c r="T91" s="221"/>
      <c r="U91" s="220"/>
      <c r="V91" s="83"/>
      <c r="W91" s="84"/>
      <c r="X91" s="177"/>
      <c r="Y91" s="179"/>
      <c r="Z91" s="83"/>
      <c r="AA91" s="84"/>
      <c r="AB91" s="177"/>
      <c r="AC91" s="179"/>
      <c r="AD91" s="83"/>
      <c r="AE91" s="84"/>
      <c r="AF91" s="177"/>
      <c r="AG91" s="184"/>
      <c r="AH91" s="186" t="str">
        <f t="shared" si="21"/>
        <v/>
      </c>
      <c r="AI91" s="140"/>
      <c r="AJ91" s="141"/>
      <c r="AK91" s="194"/>
      <c r="AL91" s="94"/>
      <c r="AM91" s="85" t="str">
        <f t="shared" si="26"/>
        <v/>
      </c>
      <c r="AN91" s="196" t="str">
        <f t="shared" si="22"/>
        <v/>
      </c>
      <c r="AO91" s="198" t="str">
        <f t="shared" si="23"/>
        <v/>
      </c>
      <c r="AP91" s="87" t="str">
        <f t="shared" si="24"/>
        <v/>
      </c>
      <c r="AQ91" s="200" t="str">
        <f t="shared" si="25"/>
        <v/>
      </c>
      <c r="AR91" s="209"/>
      <c r="AS91" s="212"/>
      <c r="AT91" s="117"/>
      <c r="AU91" s="89"/>
      <c r="AV91" s="89" t="str">
        <f t="shared" si="17"/>
        <v/>
      </c>
      <c r="AW91" s="90" t="str">
        <f t="shared" si="18"/>
        <v/>
      </c>
      <c r="AX91" s="86" t="str">
        <f t="shared" si="19"/>
        <v/>
      </c>
      <c r="AY91" s="86" t="str">
        <f t="shared" si="20"/>
        <v/>
      </c>
      <c r="AZ91" s="200" t="str">
        <f t="shared" si="12"/>
        <v/>
      </c>
      <c r="BA91" s="115"/>
    </row>
    <row r="92" spans="1:53" s="8" customFormat="1" ht="24.75" customHeight="1" x14ac:dyDescent="0.3">
      <c r="A92" s="232"/>
      <c r="B92" s="121"/>
      <c r="C92" s="121"/>
      <c r="D92" s="233"/>
      <c r="E92" s="241"/>
      <c r="F92" s="237"/>
      <c r="G92" s="80"/>
      <c r="H92" s="80"/>
      <c r="I92" s="79"/>
      <c r="J92" s="6"/>
      <c r="K92" s="93"/>
      <c r="L92" s="226"/>
      <c r="M92" s="221" t="s">
        <v>671</v>
      </c>
      <c r="N92" s="264" t="s">
        <v>713</v>
      </c>
      <c r="O92" s="119" t="s">
        <v>683</v>
      </c>
      <c r="P92" s="220"/>
      <c r="Q92" s="227"/>
      <c r="R92" s="82"/>
      <c r="S92" s="218"/>
      <c r="T92" s="221"/>
      <c r="U92" s="220"/>
      <c r="V92" s="83"/>
      <c r="W92" s="84"/>
      <c r="X92" s="177"/>
      <c r="Y92" s="179"/>
      <c r="Z92" s="83"/>
      <c r="AA92" s="84"/>
      <c r="AB92" s="177"/>
      <c r="AC92" s="179"/>
      <c r="AD92" s="83"/>
      <c r="AE92" s="84"/>
      <c r="AF92" s="177"/>
      <c r="AG92" s="184"/>
      <c r="AH92" s="186" t="str">
        <f t="shared" si="21"/>
        <v/>
      </c>
      <c r="AI92" s="140"/>
      <c r="AJ92" s="141"/>
      <c r="AK92" s="194"/>
      <c r="AL92" s="94"/>
      <c r="AM92" s="85" t="str">
        <f t="shared" si="26"/>
        <v/>
      </c>
      <c r="AN92" s="196" t="str">
        <f t="shared" si="22"/>
        <v/>
      </c>
      <c r="AO92" s="198" t="str">
        <f t="shared" si="23"/>
        <v/>
      </c>
      <c r="AP92" s="87" t="str">
        <f t="shared" si="24"/>
        <v/>
      </c>
      <c r="AQ92" s="200" t="str">
        <f t="shared" si="25"/>
        <v/>
      </c>
      <c r="AR92" s="209"/>
      <c r="AS92" s="212"/>
      <c r="AT92" s="117"/>
      <c r="AU92" s="89"/>
      <c r="AV92" s="89" t="str">
        <f t="shared" si="17"/>
        <v/>
      </c>
      <c r="AW92" s="90" t="str">
        <f t="shared" si="18"/>
        <v/>
      </c>
      <c r="AX92" s="86" t="str">
        <f t="shared" si="19"/>
        <v/>
      </c>
      <c r="AY92" s="86" t="str">
        <f t="shared" si="20"/>
        <v/>
      </c>
      <c r="AZ92" s="200" t="str">
        <f t="shared" si="12"/>
        <v/>
      </c>
      <c r="BA92" s="115"/>
    </row>
    <row r="93" spans="1:53" s="8" customFormat="1" ht="24.75" customHeight="1" x14ac:dyDescent="0.3">
      <c r="A93" s="232"/>
      <c r="B93" s="121"/>
      <c r="C93" s="121"/>
      <c r="D93" s="233"/>
      <c r="E93" s="241"/>
      <c r="F93" s="237"/>
      <c r="G93" s="80"/>
      <c r="H93" s="80"/>
      <c r="I93" s="79"/>
      <c r="J93" s="6"/>
      <c r="K93" s="93"/>
      <c r="L93" s="226"/>
      <c r="M93" s="221" t="s">
        <v>671</v>
      </c>
      <c r="N93" s="264" t="s">
        <v>713</v>
      </c>
      <c r="O93" s="119" t="s">
        <v>683</v>
      </c>
      <c r="P93" s="220"/>
      <c r="Q93" s="227"/>
      <c r="R93" s="82"/>
      <c r="S93" s="218"/>
      <c r="T93" s="221"/>
      <c r="U93" s="220"/>
      <c r="V93" s="83"/>
      <c r="W93" s="84"/>
      <c r="X93" s="177"/>
      <c r="Y93" s="179"/>
      <c r="Z93" s="83"/>
      <c r="AA93" s="84"/>
      <c r="AB93" s="177"/>
      <c r="AC93" s="179"/>
      <c r="AD93" s="83"/>
      <c r="AE93" s="84"/>
      <c r="AF93" s="177"/>
      <c r="AG93" s="184"/>
      <c r="AH93" s="186" t="str">
        <f t="shared" si="21"/>
        <v/>
      </c>
      <c r="AI93" s="140"/>
      <c r="AJ93" s="141"/>
      <c r="AK93" s="194"/>
      <c r="AL93" s="94"/>
      <c r="AM93" s="85" t="str">
        <f t="shared" si="26"/>
        <v/>
      </c>
      <c r="AN93" s="196" t="str">
        <f t="shared" si="22"/>
        <v/>
      </c>
      <c r="AO93" s="198" t="str">
        <f t="shared" si="23"/>
        <v/>
      </c>
      <c r="AP93" s="87" t="str">
        <f t="shared" si="24"/>
        <v/>
      </c>
      <c r="AQ93" s="200" t="str">
        <f t="shared" si="25"/>
        <v/>
      </c>
      <c r="AR93" s="209"/>
      <c r="AS93" s="212"/>
      <c r="AT93" s="117"/>
      <c r="AU93" s="89"/>
      <c r="AV93" s="89" t="str">
        <f t="shared" si="17"/>
        <v/>
      </c>
      <c r="AW93" s="90" t="str">
        <f t="shared" si="18"/>
        <v/>
      </c>
      <c r="AX93" s="86" t="str">
        <f t="shared" si="19"/>
        <v/>
      </c>
      <c r="AY93" s="86" t="str">
        <f t="shared" si="20"/>
        <v/>
      </c>
      <c r="AZ93" s="200" t="str">
        <f t="shared" si="12"/>
        <v/>
      </c>
      <c r="BA93" s="115"/>
    </row>
    <row r="94" spans="1:53" s="8" customFormat="1" ht="24.75" customHeight="1" thickBot="1" x14ac:dyDescent="0.35">
      <c r="A94" s="234"/>
      <c r="B94" s="235"/>
      <c r="C94" s="235"/>
      <c r="D94" s="236"/>
      <c r="E94" s="242"/>
      <c r="F94" s="243"/>
      <c r="G94" s="244"/>
      <c r="H94" s="244"/>
      <c r="I94" s="245"/>
      <c r="J94" s="246"/>
      <c r="K94" s="247"/>
      <c r="L94" s="248"/>
      <c r="M94" s="222" t="s">
        <v>671</v>
      </c>
      <c r="N94" s="266" t="s">
        <v>713</v>
      </c>
      <c r="O94" s="267" t="s">
        <v>683</v>
      </c>
      <c r="P94" s="223"/>
      <c r="Q94" s="249"/>
      <c r="R94" s="250"/>
      <c r="S94" s="251"/>
      <c r="T94" s="222"/>
      <c r="U94" s="223"/>
      <c r="V94" s="252"/>
      <c r="W94" s="253"/>
      <c r="X94" s="254"/>
      <c r="Y94" s="255"/>
      <c r="Z94" s="252"/>
      <c r="AA94" s="253"/>
      <c r="AB94" s="254"/>
      <c r="AC94" s="256"/>
      <c r="AD94" s="252"/>
      <c r="AE94" s="253"/>
      <c r="AF94" s="254"/>
      <c r="AG94" s="255"/>
      <c r="AH94" s="257" t="str">
        <f t="shared" si="21"/>
        <v/>
      </c>
      <c r="AI94" s="258"/>
      <c r="AJ94" s="259"/>
      <c r="AK94" s="195"/>
      <c r="AL94" s="260"/>
      <c r="AM94" s="263" t="str">
        <f t="shared" si="26"/>
        <v/>
      </c>
      <c r="AN94" s="261" t="str">
        <f t="shared" si="22"/>
        <v/>
      </c>
      <c r="AO94" s="201" t="str">
        <f t="shared" si="23"/>
        <v/>
      </c>
      <c r="AP94" s="202" t="str">
        <f t="shared" si="24"/>
        <v/>
      </c>
      <c r="AQ94" s="203" t="str">
        <f t="shared" si="25"/>
        <v/>
      </c>
      <c r="AR94" s="262"/>
      <c r="AS94" s="213"/>
      <c r="AT94" s="214"/>
      <c r="AU94" s="215"/>
      <c r="AV94" s="215" t="str">
        <f t="shared" si="17"/>
        <v/>
      </c>
      <c r="AW94" s="216" t="str">
        <f t="shared" si="18"/>
        <v/>
      </c>
      <c r="AX94" s="217" t="str">
        <f t="shared" si="19"/>
        <v/>
      </c>
      <c r="AY94" s="217" t="str">
        <f t="shared" si="20"/>
        <v/>
      </c>
      <c r="AZ94" s="203" t="str">
        <f t="shared" si="12"/>
        <v/>
      </c>
      <c r="BA94" s="115"/>
    </row>
    <row r="95" spans="1:53" x14ac:dyDescent="0.3">
      <c r="I95" s="4"/>
      <c r="L95" s="189"/>
      <c r="AL95" s="4"/>
      <c r="AM95" s="4"/>
      <c r="AN95" s="4"/>
      <c r="AO95" s="4"/>
      <c r="AP95" s="4"/>
      <c r="AQ95" s="4"/>
      <c r="AT95" s="4"/>
      <c r="AW95" s="4"/>
      <c r="AX95" s="4"/>
    </row>
  </sheetData>
  <sheetProtection algorithmName="SHA-512" hashValue="y3Do3iz49IWKdaSwNuL54RCxurM3ZkHd0SsiGpFjzxQ4HYBkL2dPpB/RbC1ILuJbXZwsXUaHrbW2NJtAThL2VQ==" saltValue="IRr8kRZh96N3F5z8RZIC2Q==" spinCount="100000" sheet="1" selectLockedCells="1"/>
  <protectedRanges>
    <protectedRange password="CF33" sqref="L16:L94 Q15:R94 AL15:AM94" name="products 2"/>
    <protectedRange password="CF33" sqref="F15:K94" name="products 1"/>
    <protectedRange password="CF33" sqref="C2 B3:B9" name="Vendor"/>
    <protectedRange password="CFF3" sqref="H3:H6" name="PO Heading"/>
    <protectedRange password="CF33" sqref="T3:U3 S2:S3 K2 Q3 Q2:R2 V2:AM3 M2:P3" name="EDI  Notes"/>
    <protectedRange password="CF33" sqref="AR15:AR94 V15:AJ94" name="products 3"/>
  </protectedRanges>
  <mergeCells count="27">
    <mergeCell ref="B9:D9"/>
    <mergeCell ref="F8:G13"/>
    <mergeCell ref="M8:P13"/>
    <mergeCell ref="J8:L13"/>
    <mergeCell ref="C2:H2"/>
    <mergeCell ref="A2:B2"/>
    <mergeCell ref="A11:E13"/>
    <mergeCell ref="B3:D3"/>
    <mergeCell ref="B4:D4"/>
    <mergeCell ref="B5:D5"/>
    <mergeCell ref="B6:D6"/>
    <mergeCell ref="B7:D7"/>
    <mergeCell ref="B8:D8"/>
    <mergeCell ref="Q3:AM6"/>
    <mergeCell ref="I2:J4"/>
    <mergeCell ref="AI12:AJ12"/>
    <mergeCell ref="AD12:AH12"/>
    <mergeCell ref="H8:I13"/>
    <mergeCell ref="Q2:AM2"/>
    <mergeCell ref="Z12:AC12"/>
    <mergeCell ref="AI13:AJ13"/>
    <mergeCell ref="AI9:AK11"/>
    <mergeCell ref="AD13:AF13"/>
    <mergeCell ref="Q8:R13"/>
    <mergeCell ref="V12:Y12"/>
    <mergeCell ref="V13:X13"/>
    <mergeCell ref="Z13:AB13"/>
  </mergeCells>
  <phoneticPr fontId="11" type="noConversion"/>
  <conditionalFormatting sqref="AG15:AH94">
    <cfRule type="cellIs" dxfId="10" priority="21" stopIfTrue="1" operator="greaterThan">
      <formula>35</formula>
    </cfRule>
  </conditionalFormatting>
  <conditionalFormatting sqref="AJ94:AK94">
    <cfRule type="cellIs" dxfId="9" priority="20" stopIfTrue="1" operator="greaterThan">
      <formula>35</formula>
    </cfRule>
  </conditionalFormatting>
  <conditionalFormatting sqref="AH15:AH94">
    <cfRule type="expression" priority="19" stopIfTrue="1">
      <formula>$AD15=""</formula>
    </cfRule>
  </conditionalFormatting>
  <conditionalFormatting sqref="F5">
    <cfRule type="expression" dxfId="8" priority="14">
      <formula>$F$5="NO TERMS"</formula>
    </cfRule>
  </conditionalFormatting>
  <conditionalFormatting sqref="G15:G94">
    <cfRule type="expression" priority="4" stopIfTrue="1">
      <formula>$C$2=""</formula>
    </cfRule>
    <cfRule type="expression" dxfId="7" priority="11">
      <formula>$F$5="NO TERMS"</formula>
    </cfRule>
  </conditionalFormatting>
  <conditionalFormatting sqref="J15:J94">
    <cfRule type="expression" priority="1" stopIfTrue="1">
      <formula>$C$2=""</formula>
    </cfRule>
    <cfRule type="expression" dxfId="6" priority="10">
      <formula>$F$5="NO TERMS"</formula>
    </cfRule>
  </conditionalFormatting>
  <conditionalFormatting sqref="F7">
    <cfRule type="expression" dxfId="5" priority="8">
      <formula>$F$7="NO FREIGHT CODE"</formula>
    </cfRule>
  </conditionalFormatting>
  <conditionalFormatting sqref="R15:R94">
    <cfRule type="expression" dxfId="4" priority="7">
      <formula>OR($O15="CASE",$O15="SHIPPER",$O15="NONE",$H$5="DSD",$H$5="DSD - ICE")</formula>
    </cfRule>
  </conditionalFormatting>
  <conditionalFormatting sqref="P15">
    <cfRule type="expression" dxfId="3" priority="6">
      <formula>$H$5&lt;&gt;"Quick Response"</formula>
    </cfRule>
  </conditionalFormatting>
  <conditionalFormatting sqref="P16:P94">
    <cfRule type="expression" dxfId="2" priority="5">
      <formula>$H$5&lt;&gt;"Quick Response"</formula>
    </cfRule>
  </conditionalFormatting>
  <dataValidations xWindow="980" yWindow="667" count="29">
    <dataValidation type="list" allowBlank="1" showInputMessage="1" showErrorMessage="1" errorTitle="Replenishment Type" error="Please select Replenishment Type from the drop down box." promptTitle="Replenishment Type" prompt="Please select the Warehouse, DSD, or QR from the drop down box." sqref="H5" xr:uid="{00000000-0002-0000-0300-000000000000}">
      <formula1>"WHSE 102, WHSE 194, DSD, DSD - ICE, Quick Response"</formula1>
    </dataValidation>
    <dataValidation type="list" allowBlank="1" showInputMessage="1" showErrorMessage="1" errorTitle="Item Indicator(s)" error="Item Indicators must be selected using the drop down box." promptTitle="Item Indicator(s)" prompt="Please select from the drop down box." sqref="U16:U94" xr:uid="{8EF27567-519C-480F-9EB2-F1141B1E1CC3}">
      <formula1>"None, Family Pack, Natures, Natures &amp; Family Pack"</formula1>
    </dataValidation>
    <dataValidation type="list" allowBlank="1" showInputMessage="1" showErrorMessage="1" errorTitle="Merchant Controlled" error="Merchant Controlled must be selected using the drop down box." promptTitle="Merchant Controlled" prompt="Please select from the drop down box." sqref="M15:M94" xr:uid="{00000000-0002-0000-0300-000002000000}">
      <formula1>"No, Yes"</formula1>
    </dataValidation>
    <dataValidation type="list" allowBlank="1" showInputMessage="1" showErrorMessage="1" errorTitle="Report Flag" error="Report Flag must be selected using the drop down box." promptTitle="Report Flag" prompt="Please select from the drop down box." sqref="T15:T94" xr:uid="{00000000-0002-0000-0300-000003000000}">
      <formula1>"None, Promotional, Seasonal, Special Program, Wegmans Brand"</formula1>
    </dataValidation>
    <dataValidation type="textLength" operator="lessThan" allowBlank="1" showInputMessage="1" showErrorMessage="1" errorTitle="MFG Style Number" error="This cell only allows up to 15 characters, including spaces and dashes." sqref="I15:I94" xr:uid="{00000000-0002-0000-0300-000004000000}">
      <formula1>16</formula1>
    </dataValidation>
    <dataValidation type="textLength" operator="equal" showInputMessage="1" showErrorMessage="1" errorTitle="GTIN" error="This cell only allows 14 numbers.  Please remove spaces and dashes." promptTitle="GTIN ONLY" prompt="GTIN is 14 Digits Long._x000a_GTIN is not a UPC._x000a_Only add Published GTIN._x000a_Leave blank if no GTIN." sqref="F15:F94" xr:uid="{5C146CA4-F97E-4A57-8C84-FEDCA342CF59}">
      <formula1>14</formula1>
    </dataValidation>
    <dataValidation type="list" errorStyle="information" allowBlank="1" showInputMessage="1" showErrorMessage="1" errorTitle="Cost Family" error="You can select from the drop down menu or enter an Item Number._x000a_Click OK if you entered an Item Number." promptTitle="Cost Family" prompt="You can choose from drop down menu or enter an Item Number for the Cost Family._x000a__x000a_NEW - New Cost Family is Created_x000a_NONE - This item does not need a Cost Family_x000a_1ST ITEM - Use the Item Number from the first item in this group" sqref="AK15:AK94" xr:uid="{00000000-0002-0000-0300-000008000000}">
      <formula1>"NEW, NONE, 1ST ITEM"</formula1>
    </dataValidation>
    <dataValidation type="list" errorStyle="information" allowBlank="1" showInputMessage="1" showErrorMessage="1" errorTitle="Retail Family" error="You can select from the drop down menu or enter an Item Number._x000a_Click OK if you entered an Item Number." promptTitle="Retail Family" prompt="You can choose from drop down menu or enter an Item Number for the Retail Family._x000a__x000a_NEW - New Retail Family is Created_x000a_NONE - This item does not need a Retail Family_x000a_1ST ITEM - Use the Item Number from the first item in this group" sqref="AS15:AS94" xr:uid="{00000000-0002-0000-0300-000009000000}">
      <formula1>"NEW, NONE, 1ST ITEM"</formula1>
    </dataValidation>
    <dataValidation allowBlank="1" showInputMessage="1" showErrorMessage="1" promptTitle="CASE UPC" prompt="Case UPC is REQUIRED._x000a_Proper Format:_x000a_0-00000-00000-0_x000a_OR_x000a_000-00000-00000-0" sqref="H15:H94" xr:uid="{E66855F4-CC95-4D50-A7BD-7AC8DC2EAB24}"/>
    <dataValidation allowBlank="1" showInputMessage="1" showErrorMessage="1" promptTitle="MASTER CASE PACK" prompt="Total number of Retail Units in a Case." sqref="Q15:Q94" xr:uid="{65F8B9B7-30DB-4137-8C12-9C2CBF4C795D}"/>
    <dataValidation allowBlank="1" showInputMessage="1" showErrorMessage="1" promptTitle="INNER PACK" prompt="Total number of Retail Units per Inner Pack." sqref="R15:R94" xr:uid="{3D0E881C-6D6F-4EC1-A8FF-545CBCFE88BE}"/>
    <dataValidation type="list" allowBlank="1" showInputMessage="1" showErrorMessage="1" errorTitle="Item Indicator(s)" error="Item Indicators must be selected using the drop down box." promptTitle="Item Indicator(s)" prompt="Please select from the drop down box." sqref="U15" xr:uid="{4E8480C1-94AD-48E2-B9A6-C45D2AA21B66}">
      <formula1>"None, Family Pack"</formula1>
    </dataValidation>
    <dataValidation allowBlank="1" showInputMessage="1" showErrorMessage="1" promptTitle="DEPTH" prompt="Measurements in Inches" sqref="V15:V94 Z15:Z94 AD15:AD94" xr:uid="{E00C8016-C30A-44CF-8B84-DCCC70EFCEEF}"/>
    <dataValidation allowBlank="1" showInputMessage="1" showErrorMessage="1" promptTitle="WIDTH" prompt="Measurements in Inches" sqref="W15:W94 AA15:AA94 AE15:AE94" xr:uid="{94CDF1EA-6899-4A0A-AD45-2CBDC8EDBD64}"/>
    <dataValidation allowBlank="1" showInputMessage="1" showErrorMessage="1" promptTitle="HEIGHT" prompt="Measurement in Inches" sqref="X15:X94 AB15:AB94 AF15:AF94" xr:uid="{1AD14CAC-EE30-42BB-A3E2-FBD5AFEFCAC4}"/>
    <dataValidation allowBlank="1" showInputMessage="1" showErrorMessage="1" promptTitle="WEIGHT" prompt="Measurement in LBS" sqref="Y15:Y94 AC15:AC94" xr:uid="{F29AEF02-49FE-44C4-97A2-53EE568DB4CA}"/>
    <dataValidation allowBlank="1" showInputMessage="1" showErrorMessage="1" promptTitle="WEIGHT" prompt="Measurements in LBS" sqref="AG15:AG94" xr:uid="{52539E45-E34D-4CC2-AFF3-82FF23DA27A8}"/>
    <dataValidation allowBlank="1" showInputMessage="1" showErrorMessage="1" promptTitle="CUBE" prompt="Measurement in Feet" sqref="AH15:AH94" xr:uid="{D2E06914-C0D1-4C7F-95C1-F2F1BD00BC6D}"/>
    <dataValidation allowBlank="1" showInputMessage="1" showErrorMessage="1" promptTitle="PALLET Ti" prompt="Number of Cases per layer" sqref="AI15:AI94" xr:uid="{B0637DB1-689D-4C3E-B627-03645398B2F6}"/>
    <dataValidation allowBlank="1" showInputMessage="1" showErrorMessage="1" promptTitle="PALLET Tier" prompt="Number of layers per Pallet" sqref="AJ15:AJ94" xr:uid="{29CADC99-879A-444A-8BF3-90EE95661229}"/>
    <dataValidation allowBlank="1" showInputMessage="1" showErrorMessage="1" promptTitle="FREIGHT CODE" prompt="If Need Code shows up, then Freight Code is needed in Vendor Information tab." sqref="AO15:AO94" xr:uid="{9E99407C-E513-4933-9634-C3A2596C0F63}"/>
    <dataValidation allowBlank="1" showInputMessage="1" showErrorMessage="1" promptTitle="ITEM DESCRIPTION" prompt="Need a full consumer friendly discription._x000a_Include Noun._x000a__x000a_If the cell is black then Payment Terms was not filled in." sqref="J15:J94" xr:uid="{F894F89F-787C-430D-A5BF-2D9176B826F4}"/>
    <dataValidation allowBlank="1" showInputMessage="1" showErrorMessage="1" promptTitle="RETAIL UNITS OF MEASURE" prompt="Match Packaging Information._x000a_For Example:_x000a_1 ea._x000a_4 ct._x000a_2.5 oz._x000a_10 fl. oz ." sqref="L15:L94" xr:uid="{B353DF7E-E701-46D6-9BFC-1F8530FE5A98}"/>
    <dataValidation allowBlank="1" showInputMessage="1" showErrorMessage="1" promptTitle="UPC" prompt="If the cell is black then Payment Terms needs to be completed in the VENDOR INFORMATION tab._x000a_Proper Format:_x000a_0-00000-00000-0" sqref="G15:G94" xr:uid="{14854179-BCCD-4486-A2B1-71960D02464C}"/>
    <dataValidation allowBlank="1" showInputMessage="1" showErrorMessage="1" promptTitle="CLONE ITEM NUMBER" prompt="REMINDER TO MERCHANT:_x000a_Clone should match the WHSE for New Item." sqref="A15:A94" xr:uid="{8BA23B82-C691-4E60-A2AD-046D8B697E38}"/>
    <dataValidation type="list" allowBlank="1" showInputMessage="1" showErrorMessage="1" errorTitle="Replenishment Level" error="Store Replenishment Level must be selected using the drop down box." promptTitle="Replenishment Level" prompt="Please select from the drop down box." sqref="O15:O94" xr:uid="{E1FED7AF-6029-424A-9E53-D0D612DC0830}">
      <formula1>Replenish_List</formula1>
    </dataValidation>
    <dataValidation allowBlank="1" showInputMessage="1" showErrorMessage="1" promptTitle="SELLER NUMBER" prompt="If New Vendor, enter the word &quot;NEW&quot;." sqref="B3:D3" xr:uid="{1245104E-C96E-41CF-96D1-8938EE2A96A8}"/>
    <dataValidation type="list" allowBlank="1" showInputMessage="1" showErrorMessage="1" errorTitle="Web Item" error="Selection must be made from the drop down box.  The default value is No." promptTitle="Web Item" prompt="Please select from the drop down box." sqref="N15:N94" xr:uid="{CC630C30-72D6-4124-8EF6-C5EF5C2F0FA2}">
      <formula1>"Yes - Syndigo,Yes - Wegmans,No - By Merchant"</formula1>
    </dataValidation>
    <dataValidation type="list" allowBlank="1" showInputMessage="1" showErrorMessage="1" errorTitle="Country/State of Origin" error="Country/State of Origin must be selected using the drop down box." promptTitle="Country/State of Origin" prompt="Please select from the drop down box." sqref="S15:S94" xr:uid="{00000000-0002-0000-0300-00000A000000}">
      <formula1>#REF!</formula1>
    </dataValidation>
  </dataValidations>
  <hyperlinks>
    <hyperlink ref="AI9" location="'Product Packaging Config'!A1" display="CLICK HERE FOR PRODUCT PACKAGING CONFIRGURATION" xr:uid="{8D2404AD-5661-48DF-83D5-4F34EC0EC4A3}"/>
    <hyperlink ref="Q8:R13" location="'Product Packaging Config'!A1" display="CLICK HERE FOR PRODUCT PACKAGING CONFIRGURATION" xr:uid="{AC640E98-1BB9-4306-A88B-B9031FBA1CE9}"/>
  </hyperlinks>
  <printOptions horizontalCentered="1"/>
  <pageMargins left="0.1" right="0" top="0.1" bottom="0.1" header="0" footer="0.1"/>
  <pageSetup paperSize="5" scale="35" fitToHeight="2" orientation="landscape" r:id="rId1"/>
  <headerFooter alignWithMargins="0">
    <oddFooter>&amp;CThis form can be found at Wegmans.com: About Us / For Our Suppliers / Merchandising / General Merchandise</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2" id="{77149F24-D3A0-4778-8ED6-AF47B77427FD}">
            <xm:f>'Vendor Information'!$B$52=""</xm:f>
            <x14:dxf>
              <fill>
                <patternFill>
                  <bgColor theme="1"/>
                </patternFill>
              </fill>
            </x14:dxf>
          </x14:cfRule>
          <xm:sqref>J15:J94</xm:sqref>
        </x14:conditionalFormatting>
        <x14:conditionalFormatting xmlns:xm="http://schemas.microsoft.com/office/excel/2006/main">
          <x14:cfRule type="expression" priority="13" id="{B1825A97-3F2B-4F70-8B8F-7B4FEF6C0E8B}">
            <xm:f>'Vendor Information'!$B$52=""</xm:f>
            <x14:dxf>
              <fill>
                <patternFill>
                  <bgColor theme="1"/>
                </patternFill>
              </fill>
            </x14:dxf>
          </x14:cfRule>
          <xm:sqref>G15:G94</xm:sqref>
        </x14:conditionalFormatting>
      </x14:conditionalFormatting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M48"/>
  <sheetViews>
    <sheetView showGridLines="0" zoomScaleSheetLayoutView="100" workbookViewId="0">
      <selection activeCell="A3" sqref="A3:K3"/>
    </sheetView>
  </sheetViews>
  <sheetFormatPr defaultColWidth="8.58203125" defaultRowHeight="15" customHeight="1" x14ac:dyDescent="0.3"/>
  <cols>
    <col min="1" max="1" width="4.83203125" style="74" customWidth="1"/>
    <col min="2" max="2" width="4.33203125" style="74" customWidth="1"/>
    <col min="3" max="3" width="3.58203125" style="74" customWidth="1"/>
    <col min="4" max="4" width="11.83203125" style="74" customWidth="1"/>
    <col min="5" max="11" width="8.58203125" style="74"/>
    <col min="12" max="16384" width="8.58203125" style="73"/>
  </cols>
  <sheetData>
    <row r="1" spans="1:13" ht="15" customHeight="1" x14ac:dyDescent="0.3">
      <c r="A1" s="443" t="s">
        <v>637</v>
      </c>
      <c r="B1" s="444"/>
      <c r="C1" s="444"/>
      <c r="D1" s="444"/>
      <c r="E1" s="444"/>
      <c r="F1" s="444"/>
      <c r="G1" s="444"/>
      <c r="H1" s="444"/>
      <c r="I1" s="444"/>
      <c r="J1" s="444"/>
      <c r="K1" s="445"/>
      <c r="M1" s="74"/>
    </row>
    <row r="2" spans="1:13" ht="15" customHeight="1" thickBot="1" x14ac:dyDescent="0.35">
      <c r="A2" s="448" t="s">
        <v>617</v>
      </c>
      <c r="B2" s="449"/>
      <c r="C2" s="449"/>
      <c r="D2" s="449"/>
      <c r="E2" s="449"/>
      <c r="F2" s="449"/>
      <c r="G2" s="449"/>
      <c r="H2" s="449"/>
      <c r="I2" s="449"/>
      <c r="J2" s="449"/>
      <c r="K2" s="450"/>
      <c r="M2" s="74"/>
    </row>
    <row r="3" spans="1:13" s="29" customFormat="1" ht="15" customHeight="1" x14ac:dyDescent="0.3">
      <c r="A3" s="453" t="str">
        <f>'Item Detail'!$H$1</f>
        <v>Version 2022.09.22</v>
      </c>
      <c r="B3" s="454"/>
      <c r="C3" s="454"/>
      <c r="D3" s="454"/>
      <c r="E3" s="454"/>
      <c r="F3" s="454"/>
      <c r="G3" s="454"/>
      <c r="H3" s="454"/>
      <c r="I3" s="454"/>
      <c r="J3" s="454"/>
      <c r="K3" s="455"/>
    </row>
    <row r="4" spans="1:13" ht="15" customHeight="1" x14ac:dyDescent="0.3">
      <c r="A4" s="305" t="s">
        <v>608</v>
      </c>
      <c r="B4" s="306"/>
      <c r="C4" s="306"/>
      <c r="D4" s="306"/>
      <c r="E4" s="306"/>
      <c r="F4" s="306"/>
      <c r="G4" s="306"/>
      <c r="H4" s="306"/>
      <c r="I4" s="306"/>
      <c r="J4" s="306"/>
      <c r="K4" s="307"/>
      <c r="M4" s="74"/>
    </row>
    <row r="5" spans="1:13" ht="15" customHeight="1" x14ac:dyDescent="0.3">
      <c r="A5" s="285"/>
      <c r="B5" s="286"/>
      <c r="C5" s="441" t="s">
        <v>611</v>
      </c>
      <c r="D5" s="441"/>
      <c r="E5" s="441"/>
      <c r="F5" s="441"/>
      <c r="G5" s="441"/>
      <c r="H5" s="441"/>
      <c r="I5" s="441"/>
      <c r="J5" s="441"/>
      <c r="K5" s="442"/>
      <c r="M5" s="74"/>
    </row>
    <row r="6" spans="1:13" ht="15" customHeight="1" x14ac:dyDescent="0.3">
      <c r="A6" s="285"/>
      <c r="B6" s="286"/>
      <c r="C6" s="441"/>
      <c r="D6" s="441"/>
      <c r="E6" s="441"/>
      <c r="F6" s="441"/>
      <c r="G6" s="441"/>
      <c r="H6" s="441"/>
      <c r="I6" s="441"/>
      <c r="J6" s="441"/>
      <c r="K6" s="442"/>
      <c r="M6" s="74"/>
    </row>
    <row r="7" spans="1:13" ht="15" customHeight="1" x14ac:dyDescent="0.3">
      <c r="A7" s="285"/>
      <c r="B7" s="286"/>
      <c r="C7" s="441"/>
      <c r="D7" s="441"/>
      <c r="E7" s="441"/>
      <c r="F7" s="441"/>
      <c r="G7" s="441"/>
      <c r="H7" s="441"/>
      <c r="I7" s="441"/>
      <c r="J7" s="441"/>
      <c r="K7" s="442"/>
    </row>
    <row r="8" spans="1:13" ht="15" customHeight="1" x14ac:dyDescent="0.3">
      <c r="A8" s="305" t="s">
        <v>605</v>
      </c>
      <c r="B8" s="306"/>
      <c r="C8" s="306"/>
      <c r="D8" s="306"/>
      <c r="E8" s="306"/>
      <c r="F8" s="306"/>
      <c r="G8" s="306"/>
      <c r="H8" s="306"/>
      <c r="I8" s="306"/>
      <c r="J8" s="306"/>
      <c r="K8" s="307"/>
    </row>
    <row r="9" spans="1:13" ht="15" customHeight="1" x14ac:dyDescent="0.3">
      <c r="A9" s="285"/>
      <c r="B9" s="286"/>
      <c r="C9" s="441" t="s">
        <v>614</v>
      </c>
      <c r="D9" s="441"/>
      <c r="E9" s="441"/>
      <c r="F9" s="441"/>
      <c r="G9" s="441"/>
      <c r="H9" s="441"/>
      <c r="I9" s="441"/>
      <c r="J9" s="441"/>
      <c r="K9" s="442"/>
    </row>
    <row r="10" spans="1:13" ht="15" customHeight="1" x14ac:dyDescent="0.3">
      <c r="A10" s="285"/>
      <c r="B10" s="286"/>
      <c r="C10" s="441"/>
      <c r="D10" s="441"/>
      <c r="E10" s="441"/>
      <c r="F10" s="441"/>
      <c r="G10" s="441"/>
      <c r="H10" s="441"/>
      <c r="I10" s="441"/>
      <c r="J10" s="441"/>
      <c r="K10" s="442"/>
    </row>
    <row r="11" spans="1:13" ht="15" customHeight="1" x14ac:dyDescent="0.3">
      <c r="A11" s="285"/>
      <c r="B11" s="286"/>
      <c r="C11" s="441"/>
      <c r="D11" s="441"/>
      <c r="E11" s="441"/>
      <c r="F11" s="441"/>
      <c r="G11" s="441"/>
      <c r="H11" s="441"/>
      <c r="I11" s="441"/>
      <c r="J11" s="441"/>
      <c r="K11" s="442"/>
    </row>
    <row r="12" spans="1:13" ht="15" customHeight="1" x14ac:dyDescent="0.3">
      <c r="A12" s="285"/>
      <c r="B12" s="286"/>
      <c r="C12" s="441"/>
      <c r="D12" s="441"/>
      <c r="E12" s="441"/>
      <c r="F12" s="441"/>
      <c r="G12" s="441"/>
      <c r="H12" s="441"/>
      <c r="I12" s="441"/>
      <c r="J12" s="441"/>
      <c r="K12" s="442"/>
    </row>
    <row r="13" spans="1:13" ht="15" customHeight="1" x14ac:dyDescent="0.3">
      <c r="A13" s="305" t="s">
        <v>607</v>
      </c>
      <c r="B13" s="306"/>
      <c r="C13" s="306"/>
      <c r="D13" s="306"/>
      <c r="E13" s="306"/>
      <c r="F13" s="306"/>
      <c r="G13" s="306"/>
      <c r="H13" s="306"/>
      <c r="I13" s="306"/>
      <c r="J13" s="306"/>
      <c r="K13" s="307"/>
    </row>
    <row r="14" spans="1:13" ht="15" customHeight="1" x14ac:dyDescent="0.3">
      <c r="A14" s="285"/>
      <c r="B14" s="286"/>
      <c r="C14" s="441" t="s">
        <v>609</v>
      </c>
      <c r="D14" s="441"/>
      <c r="E14" s="441"/>
      <c r="F14" s="441"/>
      <c r="G14" s="441"/>
      <c r="H14" s="441"/>
      <c r="I14" s="441"/>
      <c r="J14" s="441"/>
      <c r="K14" s="442"/>
    </row>
    <row r="15" spans="1:13" ht="15" customHeight="1" x14ac:dyDescent="0.3">
      <c r="A15" s="285"/>
      <c r="B15" s="286"/>
      <c r="C15" s="441"/>
      <c r="D15" s="441"/>
      <c r="E15" s="441"/>
      <c r="F15" s="441"/>
      <c r="G15" s="441"/>
      <c r="H15" s="441"/>
      <c r="I15" s="441"/>
      <c r="J15" s="441"/>
      <c r="K15" s="442"/>
    </row>
    <row r="16" spans="1:13" ht="15" customHeight="1" x14ac:dyDescent="0.3">
      <c r="A16" s="305" t="s">
        <v>606</v>
      </c>
      <c r="B16" s="306"/>
      <c r="C16" s="306"/>
      <c r="D16" s="306"/>
      <c r="E16" s="306"/>
      <c r="F16" s="306"/>
      <c r="G16" s="306"/>
      <c r="H16" s="306"/>
      <c r="I16" s="306"/>
      <c r="J16" s="306"/>
      <c r="K16" s="307"/>
    </row>
    <row r="17" spans="1:11" s="75" customFormat="1" ht="15" customHeight="1" x14ac:dyDescent="0.3">
      <c r="A17" s="287"/>
      <c r="B17" s="288"/>
      <c r="C17" s="451" t="s">
        <v>619</v>
      </c>
      <c r="D17" s="451"/>
      <c r="E17" s="451"/>
      <c r="F17" s="451"/>
      <c r="G17" s="451"/>
      <c r="H17" s="451"/>
      <c r="I17" s="451"/>
      <c r="J17" s="451"/>
      <c r="K17" s="452"/>
    </row>
    <row r="18" spans="1:11" s="75" customFormat="1" ht="15" customHeight="1" x14ac:dyDescent="0.3">
      <c r="A18" s="287"/>
      <c r="B18" s="288"/>
      <c r="C18" s="451"/>
      <c r="D18" s="451"/>
      <c r="E18" s="451"/>
      <c r="F18" s="451"/>
      <c r="G18" s="451"/>
      <c r="H18" s="451"/>
      <c r="I18" s="451"/>
      <c r="J18" s="451"/>
      <c r="K18" s="452"/>
    </row>
    <row r="19" spans="1:11" ht="15" customHeight="1" x14ac:dyDescent="0.3">
      <c r="A19" s="287"/>
      <c r="B19" s="286"/>
      <c r="C19" s="446"/>
      <c r="D19" s="446"/>
      <c r="E19" s="446"/>
      <c r="F19" s="446"/>
      <c r="G19" s="446"/>
      <c r="H19" s="446"/>
      <c r="I19" s="446"/>
      <c r="J19" s="446"/>
      <c r="K19" s="447"/>
    </row>
    <row r="20" spans="1:11" ht="15" customHeight="1" x14ac:dyDescent="0.3">
      <c r="A20" s="287"/>
      <c r="B20" s="286"/>
      <c r="C20" s="441" t="s">
        <v>625</v>
      </c>
      <c r="D20" s="441"/>
      <c r="E20" s="441"/>
      <c r="F20" s="441"/>
      <c r="G20" s="441"/>
      <c r="H20" s="441"/>
      <c r="I20" s="441"/>
      <c r="J20" s="441"/>
      <c r="K20" s="442"/>
    </row>
    <row r="21" spans="1:11" ht="15" customHeight="1" x14ac:dyDescent="0.3">
      <c r="A21" s="287"/>
      <c r="B21" s="286"/>
      <c r="C21" s="441"/>
      <c r="D21" s="441"/>
      <c r="E21" s="441"/>
      <c r="F21" s="441"/>
      <c r="G21" s="441"/>
      <c r="H21" s="441"/>
      <c r="I21" s="441"/>
      <c r="J21" s="441"/>
      <c r="K21" s="442"/>
    </row>
    <row r="22" spans="1:11" ht="15" customHeight="1" x14ac:dyDescent="0.3">
      <c r="A22" s="285"/>
      <c r="B22" s="286"/>
      <c r="C22" s="286"/>
      <c r="D22" s="456" t="s">
        <v>615</v>
      </c>
      <c r="E22" s="456"/>
      <c r="F22" s="456"/>
      <c r="G22" s="456"/>
      <c r="H22" s="456"/>
      <c r="I22" s="456"/>
      <c r="J22" s="456"/>
      <c r="K22" s="457"/>
    </row>
    <row r="23" spans="1:11" ht="15" customHeight="1" x14ac:dyDescent="0.3">
      <c r="A23" s="285"/>
      <c r="B23" s="286"/>
      <c r="C23" s="286"/>
      <c r="D23" s="456" t="s">
        <v>604</v>
      </c>
      <c r="E23" s="456"/>
      <c r="F23" s="456"/>
      <c r="G23" s="456"/>
      <c r="H23" s="456"/>
      <c r="I23" s="456"/>
      <c r="J23" s="456"/>
      <c r="K23" s="457"/>
    </row>
    <row r="24" spans="1:11" ht="15" customHeight="1" x14ac:dyDescent="0.3">
      <c r="A24" s="289"/>
      <c r="B24" s="290"/>
      <c r="C24" s="286"/>
      <c r="D24" s="456" t="s">
        <v>622</v>
      </c>
      <c r="E24" s="456"/>
      <c r="F24" s="456"/>
      <c r="G24" s="456"/>
      <c r="H24" s="456"/>
      <c r="I24" s="456"/>
      <c r="J24" s="456"/>
      <c r="K24" s="457"/>
    </row>
    <row r="25" spans="1:11" ht="15" customHeight="1" x14ac:dyDescent="0.3">
      <c r="A25" s="289"/>
      <c r="B25" s="290"/>
      <c r="C25" s="446" t="s">
        <v>616</v>
      </c>
      <c r="D25" s="446"/>
      <c r="E25" s="446"/>
      <c r="F25" s="446"/>
      <c r="G25" s="446"/>
      <c r="H25" s="446"/>
      <c r="I25" s="446"/>
      <c r="J25" s="446"/>
      <c r="K25" s="447"/>
    </row>
    <row r="26" spans="1:11" ht="15" customHeight="1" x14ac:dyDescent="0.3">
      <c r="A26" s="289"/>
      <c r="B26" s="290"/>
      <c r="C26" s="446"/>
      <c r="D26" s="446"/>
      <c r="E26" s="446"/>
      <c r="F26" s="446"/>
      <c r="G26" s="446"/>
      <c r="H26" s="446"/>
      <c r="I26" s="446"/>
      <c r="J26" s="446"/>
      <c r="K26" s="447"/>
    </row>
    <row r="27" spans="1:11" s="74" customFormat="1" ht="15" customHeight="1" x14ac:dyDescent="0.3">
      <c r="A27" s="285"/>
      <c r="B27" s="286"/>
      <c r="C27" s="446" t="s">
        <v>341</v>
      </c>
      <c r="D27" s="446"/>
      <c r="E27" s="446"/>
      <c r="F27" s="446"/>
      <c r="G27" s="446"/>
      <c r="H27" s="446"/>
      <c r="I27" s="446"/>
      <c r="J27" s="446"/>
      <c r="K27" s="447"/>
    </row>
    <row r="28" spans="1:11" ht="15" customHeight="1" x14ac:dyDescent="0.3">
      <c r="A28" s="305" t="s">
        <v>623</v>
      </c>
      <c r="B28" s="306"/>
      <c r="C28" s="306"/>
      <c r="D28" s="306"/>
      <c r="E28" s="306"/>
      <c r="F28" s="306"/>
      <c r="G28" s="306"/>
      <c r="H28" s="306"/>
      <c r="I28" s="306"/>
      <c r="J28" s="306"/>
      <c r="K28" s="307"/>
    </row>
    <row r="29" spans="1:11" ht="15" customHeight="1" x14ac:dyDescent="0.3">
      <c r="A29" s="285"/>
      <c r="B29" s="286"/>
      <c r="C29" s="441" t="s">
        <v>624</v>
      </c>
      <c r="D29" s="441"/>
      <c r="E29" s="441"/>
      <c r="F29" s="441"/>
      <c r="G29" s="441"/>
      <c r="H29" s="441"/>
      <c r="I29" s="441"/>
      <c r="J29" s="441"/>
      <c r="K29" s="442"/>
    </row>
    <row r="30" spans="1:11" ht="15" customHeight="1" x14ac:dyDescent="0.3">
      <c r="A30" s="285"/>
      <c r="B30" s="286"/>
      <c r="C30" s="441"/>
      <c r="D30" s="441"/>
      <c r="E30" s="441"/>
      <c r="F30" s="441"/>
      <c r="G30" s="441"/>
      <c r="H30" s="441"/>
      <c r="I30" s="441"/>
      <c r="J30" s="441"/>
      <c r="K30" s="442"/>
    </row>
    <row r="31" spans="1:11" ht="15" customHeight="1" x14ac:dyDescent="0.3">
      <c r="A31" s="305" t="s">
        <v>621</v>
      </c>
      <c r="B31" s="306"/>
      <c r="C31" s="306"/>
      <c r="D31" s="306"/>
      <c r="E31" s="306"/>
      <c r="F31" s="306"/>
      <c r="G31" s="306"/>
      <c r="H31" s="306"/>
      <c r="I31" s="306"/>
      <c r="J31" s="306"/>
      <c r="K31" s="307"/>
    </row>
    <row r="32" spans="1:11" ht="15" customHeight="1" x14ac:dyDescent="0.3">
      <c r="A32" s="285"/>
      <c r="B32" s="286"/>
      <c r="C32" s="439" t="s">
        <v>22</v>
      </c>
      <c r="D32" s="439"/>
      <c r="E32" s="439"/>
      <c r="F32" s="439"/>
      <c r="G32" s="439"/>
      <c r="H32" s="439"/>
      <c r="I32" s="439"/>
      <c r="J32" s="439"/>
      <c r="K32" s="440"/>
    </row>
    <row r="33" spans="1:11" ht="15" customHeight="1" x14ac:dyDescent="0.3">
      <c r="A33" s="285"/>
      <c r="B33" s="286"/>
      <c r="C33" s="286"/>
      <c r="D33" s="441" t="s">
        <v>627</v>
      </c>
      <c r="E33" s="441"/>
      <c r="F33" s="441"/>
      <c r="G33" s="441"/>
      <c r="H33" s="441"/>
      <c r="I33" s="441"/>
      <c r="J33" s="441"/>
      <c r="K33" s="442"/>
    </row>
    <row r="34" spans="1:11" ht="15" customHeight="1" x14ac:dyDescent="0.3">
      <c r="A34" s="285"/>
      <c r="B34" s="286"/>
      <c r="C34" s="286"/>
      <c r="D34" s="441" t="s">
        <v>628</v>
      </c>
      <c r="E34" s="441"/>
      <c r="F34" s="441"/>
      <c r="G34" s="441"/>
      <c r="H34" s="441"/>
      <c r="I34" s="441"/>
      <c r="J34" s="441"/>
      <c r="K34" s="442"/>
    </row>
    <row r="35" spans="1:11" ht="15" customHeight="1" x14ac:dyDescent="0.3">
      <c r="A35" s="285"/>
      <c r="B35" s="286"/>
      <c r="C35" s="286"/>
      <c r="D35" s="441" t="s">
        <v>629</v>
      </c>
      <c r="E35" s="441"/>
      <c r="F35" s="441"/>
      <c r="G35" s="441"/>
      <c r="H35" s="441"/>
      <c r="I35" s="441"/>
      <c r="J35" s="441"/>
      <c r="K35" s="442"/>
    </row>
    <row r="36" spans="1:11" ht="15" customHeight="1" x14ac:dyDescent="0.3">
      <c r="A36" s="285"/>
      <c r="B36" s="286"/>
      <c r="C36" s="286"/>
      <c r="D36" s="441"/>
      <c r="E36" s="441"/>
      <c r="F36" s="441"/>
      <c r="G36" s="441"/>
      <c r="H36" s="441"/>
      <c r="I36" s="441"/>
      <c r="J36" s="441"/>
      <c r="K36" s="442"/>
    </row>
    <row r="37" spans="1:11" ht="15" customHeight="1" x14ac:dyDescent="0.3">
      <c r="A37" s="285"/>
      <c r="B37" s="286"/>
      <c r="C37" s="286"/>
      <c r="D37" s="441" t="s">
        <v>626</v>
      </c>
      <c r="E37" s="441"/>
      <c r="F37" s="441"/>
      <c r="G37" s="441"/>
      <c r="H37" s="441"/>
      <c r="I37" s="441"/>
      <c r="J37" s="441"/>
      <c r="K37" s="442"/>
    </row>
    <row r="38" spans="1:11" ht="15" customHeight="1" x14ac:dyDescent="0.3">
      <c r="A38" s="305" t="s">
        <v>620</v>
      </c>
      <c r="B38" s="306"/>
      <c r="C38" s="306"/>
      <c r="D38" s="306"/>
      <c r="E38" s="306"/>
      <c r="F38" s="306"/>
      <c r="G38" s="306"/>
      <c r="H38" s="306"/>
      <c r="I38" s="306"/>
      <c r="J38" s="306"/>
      <c r="K38" s="307"/>
    </row>
    <row r="39" spans="1:11" ht="15" customHeight="1" x14ac:dyDescent="0.3">
      <c r="A39" s="285"/>
      <c r="B39" s="286"/>
      <c r="C39" s="439" t="s">
        <v>22</v>
      </c>
      <c r="D39" s="439"/>
      <c r="E39" s="439"/>
      <c r="F39" s="439"/>
      <c r="G39" s="439"/>
      <c r="H39" s="439"/>
      <c r="I39" s="439"/>
      <c r="J39" s="439"/>
      <c r="K39" s="440"/>
    </row>
    <row r="40" spans="1:11" ht="15" customHeight="1" x14ac:dyDescent="0.3">
      <c r="A40" s="285"/>
      <c r="B40" s="286"/>
      <c r="C40" s="286"/>
      <c r="D40" s="441" t="s">
        <v>627</v>
      </c>
      <c r="E40" s="441"/>
      <c r="F40" s="441"/>
      <c r="G40" s="441"/>
      <c r="H40" s="441"/>
      <c r="I40" s="441"/>
      <c r="J40" s="441"/>
      <c r="K40" s="442"/>
    </row>
    <row r="41" spans="1:11" ht="15" customHeight="1" x14ac:dyDescent="0.3">
      <c r="A41" s="285"/>
      <c r="B41" s="286"/>
      <c r="C41" s="286"/>
      <c r="D41" s="441" t="s">
        <v>628</v>
      </c>
      <c r="E41" s="441"/>
      <c r="F41" s="441"/>
      <c r="G41" s="441"/>
      <c r="H41" s="441"/>
      <c r="I41" s="441"/>
      <c r="J41" s="441"/>
      <c r="K41" s="442"/>
    </row>
    <row r="42" spans="1:11" ht="15" customHeight="1" x14ac:dyDescent="0.3">
      <c r="A42" s="285"/>
      <c r="B42" s="286"/>
      <c r="C42" s="286"/>
      <c r="D42" s="441" t="s">
        <v>632</v>
      </c>
      <c r="E42" s="441"/>
      <c r="F42" s="441"/>
      <c r="G42" s="441"/>
      <c r="H42" s="441"/>
      <c r="I42" s="441"/>
      <c r="J42" s="441"/>
      <c r="K42" s="442"/>
    </row>
    <row r="43" spans="1:11" ht="15" customHeight="1" x14ac:dyDescent="0.3">
      <c r="A43" s="285"/>
      <c r="B43" s="286"/>
      <c r="C43" s="286"/>
      <c r="D43" s="441"/>
      <c r="E43" s="441"/>
      <c r="F43" s="441"/>
      <c r="G43" s="441"/>
      <c r="H43" s="441"/>
      <c r="I43" s="441"/>
      <c r="J43" s="441"/>
      <c r="K43" s="442"/>
    </row>
    <row r="44" spans="1:11" ht="15" customHeight="1" x14ac:dyDescent="0.3">
      <c r="A44" s="285"/>
      <c r="B44" s="286"/>
      <c r="C44" s="286"/>
      <c r="D44" s="441" t="s">
        <v>631</v>
      </c>
      <c r="E44" s="441"/>
      <c r="F44" s="441"/>
      <c r="G44" s="441"/>
      <c r="H44" s="441"/>
      <c r="I44" s="441"/>
      <c r="J44" s="441"/>
      <c r="K44" s="442"/>
    </row>
    <row r="45" spans="1:11" ht="15" customHeight="1" x14ac:dyDescent="0.3">
      <c r="A45" s="285"/>
      <c r="B45" s="286"/>
      <c r="C45" s="286"/>
      <c r="D45" s="441"/>
      <c r="E45" s="441"/>
      <c r="F45" s="441"/>
      <c r="G45" s="441"/>
      <c r="H45" s="441"/>
      <c r="I45" s="441"/>
      <c r="J45" s="441"/>
      <c r="K45" s="442"/>
    </row>
    <row r="46" spans="1:11" ht="15" customHeight="1" x14ac:dyDescent="0.3">
      <c r="A46" s="285"/>
      <c r="B46" s="286"/>
      <c r="C46" s="286"/>
      <c r="D46" s="441"/>
      <c r="E46" s="441"/>
      <c r="F46" s="441"/>
      <c r="G46" s="441"/>
      <c r="H46" s="441"/>
      <c r="I46" s="441"/>
      <c r="J46" s="441"/>
      <c r="K46" s="442"/>
    </row>
    <row r="47" spans="1:11" ht="15" customHeight="1" thickBot="1" x14ac:dyDescent="0.35">
      <c r="A47" s="285"/>
      <c r="B47" s="286"/>
      <c r="C47" s="286"/>
      <c r="D47" s="441" t="s">
        <v>630</v>
      </c>
      <c r="E47" s="441"/>
      <c r="F47" s="441"/>
      <c r="G47" s="441"/>
      <c r="H47" s="441"/>
      <c r="I47" s="441"/>
      <c r="J47" s="441"/>
      <c r="K47" s="442"/>
    </row>
    <row r="48" spans="1:11" ht="15" customHeight="1" thickBot="1" x14ac:dyDescent="0.35">
      <c r="A48" s="436" t="s">
        <v>642</v>
      </c>
      <c r="B48" s="437"/>
      <c r="C48" s="437"/>
      <c r="D48" s="437"/>
      <c r="E48" s="437"/>
      <c r="F48" s="437"/>
      <c r="G48" s="437"/>
      <c r="H48" s="437"/>
      <c r="I48" s="437"/>
      <c r="J48" s="437"/>
      <c r="K48" s="438"/>
    </row>
  </sheetData>
  <sheetProtection algorithmName="SHA-512" hashValue="N6REiPIao+JYRlkI9IgWXe7P21/tBARYXYvbNRHDqwsQ++YnpoMCpF0Evb5PIzHJHZ6Xl0lDTs8NrBTPK8jeiA==" saltValue="aD/QB4zdI/8uHWqGgSSmBQ==" spinCount="100000" sheet="1" objects="1" scenarios="1"/>
  <mergeCells count="35">
    <mergeCell ref="A28:K28"/>
    <mergeCell ref="C29:K30"/>
    <mergeCell ref="A31:K31"/>
    <mergeCell ref="C27:K27"/>
    <mergeCell ref="C19:K19"/>
    <mergeCell ref="D22:K22"/>
    <mergeCell ref="D23:K23"/>
    <mergeCell ref="D24:K24"/>
    <mergeCell ref="C25:K25"/>
    <mergeCell ref="C20:K21"/>
    <mergeCell ref="A1:K1"/>
    <mergeCell ref="C26:K26"/>
    <mergeCell ref="A4:K4"/>
    <mergeCell ref="C5:K7"/>
    <mergeCell ref="A2:K2"/>
    <mergeCell ref="C17:K18"/>
    <mergeCell ref="A8:K8"/>
    <mergeCell ref="C9:K12"/>
    <mergeCell ref="A13:K13"/>
    <mergeCell ref="C14:K15"/>
    <mergeCell ref="A16:K16"/>
    <mergeCell ref="A3:K3"/>
    <mergeCell ref="A48:K48"/>
    <mergeCell ref="C32:K32"/>
    <mergeCell ref="D33:K33"/>
    <mergeCell ref="A38:K38"/>
    <mergeCell ref="C39:K39"/>
    <mergeCell ref="D34:K34"/>
    <mergeCell ref="D37:K37"/>
    <mergeCell ref="D47:K47"/>
    <mergeCell ref="D44:K46"/>
    <mergeCell ref="D40:K40"/>
    <mergeCell ref="D35:K36"/>
    <mergeCell ref="D41:K41"/>
    <mergeCell ref="D42:K43"/>
  </mergeCells>
  <phoneticPr fontId="0" type="noConversion"/>
  <pageMargins left="0.75" right="0.75" top="1" bottom="1" header="0.5" footer="0.5"/>
  <pageSetup scale="93" orientation="portrait" r:id="rId1"/>
  <headerFooter alignWithMargins="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6EBB3-9D09-4449-B9FF-514377388882}">
  <sheetPr codeName="Sheet6"/>
  <dimension ref="A1"/>
  <sheetViews>
    <sheetView showGridLines="0" zoomScaleNormal="100" workbookViewId="0"/>
  </sheetViews>
  <sheetFormatPr defaultRowHeight="14" x14ac:dyDescent="0.3"/>
  <cols>
    <col min="16" max="16" width="4.83203125" customWidth="1"/>
  </cols>
  <sheetData/>
  <sheetProtection algorithmName="SHA-512" hashValue="xvjE03Dc9r3rGv/KxCKtBB+5Z9dljGpbG8vvdqxESZRLOf9mk6AHpzDMvStIHecfo5ZPC9eZwcVpmRkEn9XP3Q==" saltValue="K8btR79PyMpuG7Fq1zh+sA==" spinCount="100000" sheet="1" objects="1" scenarios="1"/>
  <printOptions horizontalCentered="1" verticalCentered="1"/>
  <pageMargins left="0" right="0" top="0" bottom="0" header="0" footer="0"/>
  <pageSetup scale="9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C34"/>
  <sheetViews>
    <sheetView showGridLines="0" zoomScaleNormal="100" workbookViewId="0">
      <pane xSplit="1" ySplit="5" topLeftCell="B6" activePane="bottomRight" state="frozen"/>
      <selection activeCell="B4" sqref="B4:C4"/>
      <selection pane="topRight" activeCell="B4" sqref="B4:C4"/>
      <selection pane="bottomLeft" activeCell="B4" sqref="B4:C4"/>
      <selection pane="bottomRight" activeCell="C8" sqref="C8"/>
    </sheetView>
  </sheetViews>
  <sheetFormatPr defaultColWidth="8.58203125" defaultRowHeight="14" x14ac:dyDescent="0.3"/>
  <cols>
    <col min="1" max="1" width="17.33203125" style="1" customWidth="1"/>
    <col min="2" max="2" width="36.58203125" style="13" bestFit="1" customWidth="1"/>
    <col min="3" max="3" width="54.58203125" style="1" bestFit="1" customWidth="1"/>
    <col min="4" max="16384" width="8.58203125" style="1"/>
  </cols>
  <sheetData>
    <row r="1" spans="1:3" s="29" customFormat="1" ht="15" customHeight="1" thickBot="1" x14ac:dyDescent="0.35">
      <c r="A1" s="461" t="s">
        <v>667</v>
      </c>
      <c r="B1" s="462"/>
      <c r="C1" s="463"/>
    </row>
    <row r="2" spans="1:3" ht="14.5" thickBot="1" x14ac:dyDescent="0.35">
      <c r="A2" s="458" t="str">
        <f>'Item Detail'!$H$1</f>
        <v>Version 2022.09.22</v>
      </c>
      <c r="B2" s="459"/>
      <c r="C2" s="460"/>
    </row>
    <row r="3" spans="1:3" ht="16" thickBot="1" x14ac:dyDescent="0.35">
      <c r="A3" s="474" t="s">
        <v>662</v>
      </c>
      <c r="B3" s="475"/>
      <c r="C3" s="476"/>
    </row>
    <row r="4" spans="1:3" s="2" customFormat="1" ht="4.5" customHeight="1" thickBot="1" x14ac:dyDescent="0.35">
      <c r="A4" s="471"/>
      <c r="B4" s="472"/>
      <c r="C4" s="473"/>
    </row>
    <row r="5" spans="1:3" ht="25" customHeight="1" thickBot="1" x14ac:dyDescent="0.35">
      <c r="A5" s="169" t="s">
        <v>342</v>
      </c>
      <c r="B5" s="169" t="s">
        <v>343</v>
      </c>
      <c r="C5" s="169" t="s">
        <v>344</v>
      </c>
    </row>
    <row r="6" spans="1:3" ht="25" customHeight="1" x14ac:dyDescent="0.3">
      <c r="A6" s="466"/>
      <c r="B6" s="122" t="s">
        <v>351</v>
      </c>
      <c r="C6" s="165" t="s">
        <v>345</v>
      </c>
    </row>
    <row r="7" spans="1:3" ht="25" customHeight="1" thickBot="1" x14ac:dyDescent="0.35">
      <c r="A7" s="467"/>
      <c r="B7" s="124" t="s">
        <v>350</v>
      </c>
      <c r="C7" s="164" t="str">
        <f>IF('Vendor Information'!B5=0,"",'Vendor Information'!B5)</f>
        <v/>
      </c>
    </row>
    <row r="8" spans="1:3" ht="25" customHeight="1" x14ac:dyDescent="0.3">
      <c r="A8" s="464" t="s">
        <v>668</v>
      </c>
      <c r="B8" s="172" t="s">
        <v>352</v>
      </c>
      <c r="C8" s="173"/>
    </row>
    <row r="9" spans="1:3" ht="25" customHeight="1" x14ac:dyDescent="0.3">
      <c r="A9" s="464"/>
      <c r="B9" s="166" t="s">
        <v>353</v>
      </c>
      <c r="C9" s="14"/>
    </row>
    <row r="10" spans="1:3" ht="25" customHeight="1" x14ac:dyDescent="0.3">
      <c r="A10" s="464"/>
      <c r="B10" s="166" t="s">
        <v>354</v>
      </c>
      <c r="C10" s="14"/>
    </row>
    <row r="11" spans="1:3" ht="25" customHeight="1" x14ac:dyDescent="0.3">
      <c r="A11" s="464"/>
      <c r="B11" s="166" t="s">
        <v>354</v>
      </c>
      <c r="C11" s="14"/>
    </row>
    <row r="12" spans="1:3" ht="25" customHeight="1" x14ac:dyDescent="0.3">
      <c r="A12" s="464"/>
      <c r="B12" s="166" t="s">
        <v>357</v>
      </c>
      <c r="C12" s="14"/>
    </row>
    <row r="13" spans="1:3" ht="25" customHeight="1" x14ac:dyDescent="0.3">
      <c r="A13" s="464"/>
      <c r="B13" s="166" t="s">
        <v>358</v>
      </c>
      <c r="C13" s="14"/>
    </row>
    <row r="14" spans="1:3" ht="25" customHeight="1" x14ac:dyDescent="0.3">
      <c r="A14" s="464"/>
      <c r="B14" s="166" t="s">
        <v>359</v>
      </c>
      <c r="C14" s="14"/>
    </row>
    <row r="15" spans="1:3" ht="25" customHeight="1" x14ac:dyDescent="0.3">
      <c r="A15" s="464"/>
      <c r="B15" s="166" t="s">
        <v>360</v>
      </c>
      <c r="C15" s="14"/>
    </row>
    <row r="16" spans="1:3" ht="25" customHeight="1" x14ac:dyDescent="0.3">
      <c r="A16" s="464"/>
      <c r="B16" s="166" t="s">
        <v>361</v>
      </c>
      <c r="C16" s="14"/>
    </row>
    <row r="17" spans="1:3" ht="25" customHeight="1" x14ac:dyDescent="0.3">
      <c r="A17" s="464"/>
      <c r="B17" s="166" t="s">
        <v>362</v>
      </c>
      <c r="C17" s="14"/>
    </row>
    <row r="18" spans="1:3" ht="25" customHeight="1" x14ac:dyDescent="0.3">
      <c r="A18" s="464"/>
      <c r="B18" s="166" t="s">
        <v>363</v>
      </c>
      <c r="C18" s="14"/>
    </row>
    <row r="19" spans="1:3" ht="25" customHeight="1" x14ac:dyDescent="0.3">
      <c r="A19" s="464"/>
      <c r="B19" s="166" t="s">
        <v>364</v>
      </c>
      <c r="C19" s="14"/>
    </row>
    <row r="20" spans="1:3" ht="25" customHeight="1" x14ac:dyDescent="0.3">
      <c r="A20" s="464"/>
      <c r="B20" s="166" t="s">
        <v>355</v>
      </c>
      <c r="C20" s="15"/>
    </row>
    <row r="21" spans="1:3" ht="25" customHeight="1" x14ac:dyDescent="0.3">
      <c r="A21" s="464"/>
      <c r="B21" s="166" t="s">
        <v>365</v>
      </c>
      <c r="C21" s="14"/>
    </row>
    <row r="22" spans="1:3" ht="25" customHeight="1" thickBot="1" x14ac:dyDescent="0.35">
      <c r="A22" s="465"/>
      <c r="B22" s="167" t="s">
        <v>356</v>
      </c>
      <c r="C22" s="168"/>
    </row>
    <row r="23" spans="1:3" ht="25" customHeight="1" x14ac:dyDescent="0.3">
      <c r="A23" s="468" t="s">
        <v>669</v>
      </c>
      <c r="B23" s="122" t="s">
        <v>366</v>
      </c>
      <c r="C23" s="163" t="str">
        <f>IF('Item Detail'!B3=0,"",'Item Detail'!B3)</f>
        <v/>
      </c>
    </row>
    <row r="24" spans="1:3" ht="25" customHeight="1" x14ac:dyDescent="0.3">
      <c r="A24" s="469"/>
      <c r="B24" s="123" t="s">
        <v>367</v>
      </c>
      <c r="C24" s="162" t="str">
        <f>IF('Item Detail'!B4=0,"",'Item Detail'!B4)</f>
        <v/>
      </c>
    </row>
    <row r="25" spans="1:3" ht="25" customHeight="1" x14ac:dyDescent="0.3">
      <c r="A25" s="469"/>
      <c r="B25" s="123" t="s">
        <v>368</v>
      </c>
      <c r="C25" s="162" t="str">
        <f>IF('Item Detail'!H6=0,"",'Item Detail'!H6)</f>
        <v/>
      </c>
    </row>
    <row r="26" spans="1:3" ht="25" customHeight="1" x14ac:dyDescent="0.3">
      <c r="A26" s="469"/>
      <c r="B26" s="123" t="s">
        <v>369</v>
      </c>
      <c r="C26" s="162"/>
    </row>
    <row r="27" spans="1:3" ht="25" customHeight="1" x14ac:dyDescent="0.3">
      <c r="A27" s="469"/>
      <c r="B27" s="123" t="s">
        <v>370</v>
      </c>
      <c r="C27" s="162" t="str">
        <f>IF('Item Detail'!B6=0,"",'Item Detail'!B6)</f>
        <v/>
      </c>
    </row>
    <row r="28" spans="1:3" ht="25" customHeight="1" thickBot="1" x14ac:dyDescent="0.35">
      <c r="A28" s="469"/>
      <c r="B28" s="124" t="s">
        <v>371</v>
      </c>
      <c r="C28" s="164"/>
    </row>
    <row r="29" spans="1:3" ht="25" customHeight="1" x14ac:dyDescent="0.3">
      <c r="A29" s="469"/>
      <c r="B29" s="122" t="s">
        <v>373</v>
      </c>
      <c r="C29" s="170"/>
    </row>
    <row r="30" spans="1:3" ht="34.5" x14ac:dyDescent="0.3">
      <c r="A30" s="469"/>
      <c r="B30" s="171" t="s">
        <v>346</v>
      </c>
      <c r="C30" s="162"/>
    </row>
    <row r="31" spans="1:3" ht="25" customHeight="1" x14ac:dyDescent="0.3">
      <c r="A31" s="469"/>
      <c r="B31" s="171" t="s">
        <v>347</v>
      </c>
      <c r="C31" s="162"/>
    </row>
    <row r="32" spans="1:3" ht="25" customHeight="1" x14ac:dyDescent="0.3">
      <c r="A32" s="469"/>
      <c r="B32" s="171" t="s">
        <v>374</v>
      </c>
      <c r="C32" s="162"/>
    </row>
    <row r="33" spans="1:3" ht="25" customHeight="1" x14ac:dyDescent="0.3">
      <c r="A33" s="469"/>
      <c r="B33" s="171" t="s">
        <v>348</v>
      </c>
      <c r="C33" s="162"/>
    </row>
    <row r="34" spans="1:3" ht="25" customHeight="1" thickBot="1" x14ac:dyDescent="0.35">
      <c r="A34" s="470"/>
      <c r="B34" s="124" t="s">
        <v>349</v>
      </c>
      <c r="C34" s="164"/>
    </row>
  </sheetData>
  <sheetProtection algorithmName="SHA-512" hashValue="7+hDPNWTXNZPohceRHqJuATLmjyJrO9XqW8wyoGL6zQiEDpjsBxwtJfdCAZVQ/Q15cdLcnHvm/pQZ0q1qwgr2g==" saltValue="R/gTVNKLDpHZYHgCH1VndA==" spinCount="100000" sheet="1" objects="1" scenarios="1"/>
  <mergeCells count="7">
    <mergeCell ref="A2:C2"/>
    <mergeCell ref="A1:C1"/>
    <mergeCell ref="A8:A22"/>
    <mergeCell ref="A6:A7"/>
    <mergeCell ref="A23:A34"/>
    <mergeCell ref="A4:C4"/>
    <mergeCell ref="A3:C3"/>
  </mergeCells>
  <dataValidations xWindow="646" yWindow="608" count="3">
    <dataValidation type="list" allowBlank="1" showInputMessage="1" showErrorMessage="1" errorTitle="Prescient Setup" error="No or Yes must be selected using the drop down box." promptTitle="Prescient Setup" prompt="Please select from the drop down box." sqref="C29" xr:uid="{00000000-0002-0000-0500-000000000000}">
      <formula1>"No → Submit this completed EDI Form., Yes → Complete the below fields and then submit this EDI Form."</formula1>
    </dataValidation>
    <dataValidation type="list" allowBlank="1" showInputMessage="1" showErrorMessage="1" errorTitle="Test Indicator" error="Test Indicator must be selected using the drop down box." promptTitle="Test Indicator" prompt="Please select from the drop down box." sqref="C20" xr:uid="{00000000-0002-0000-0500-000001000000}">
      <formula1>"No, Yes"</formula1>
    </dataValidation>
    <dataValidation type="list" allowBlank="1" showInputMessage="1" showErrorMessage="1" sqref="C30" xr:uid="{00000000-0002-0000-0500-000002000000}">
      <formula1>"Warehouse (875/856/880), VMI (852/855/856/880), QR (850/856/810)"</formula1>
    </dataValidation>
  </dataValidations>
  <printOptions horizontalCentered="1" verticalCentered="1"/>
  <pageMargins left="0" right="0" top="0" bottom="0" header="0" footer="0"/>
  <pageSetup scale="88" orientation="portrait"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C3"/>
  <sheetViews>
    <sheetView showGridLines="0" zoomScale="60" zoomScaleNormal="60" zoomScaleSheetLayoutView="55" workbookViewId="0">
      <selection sqref="A1:A3"/>
    </sheetView>
  </sheetViews>
  <sheetFormatPr defaultRowHeight="14" x14ac:dyDescent="0.3"/>
  <cols>
    <col min="1" max="3" width="104.58203125" customWidth="1"/>
  </cols>
  <sheetData>
    <row r="1" spans="1:3" ht="260.14999999999998" customHeight="1" x14ac:dyDescent="0.3">
      <c r="A1" s="477"/>
      <c r="B1" s="477"/>
      <c r="C1" s="477"/>
    </row>
    <row r="2" spans="1:3" ht="260.14999999999998" customHeight="1" x14ac:dyDescent="0.3">
      <c r="A2" s="478"/>
      <c r="B2" s="478"/>
      <c r="C2" s="478"/>
    </row>
    <row r="3" spans="1:3" ht="260.14999999999998" customHeight="1" thickBot="1" x14ac:dyDescent="0.35">
      <c r="A3" s="479"/>
      <c r="B3" s="479"/>
      <c r="C3" s="479"/>
    </row>
  </sheetData>
  <sheetProtection algorithmName="SHA-512" hashValue="OECHqky2wdiBl5r94j6MmXwEdU1LIU7iCfNvETF/xwazD5MSsdMP9vWn6Tt7Zn5/3wqSfR7ObboGXuGPRpm0Tg==" saltValue="ic50ERw3p0GrWaTk0fNgBg==" spinCount="100000" sheet="1" objects="1" scenarios="1"/>
  <mergeCells count="3">
    <mergeCell ref="B1:B3"/>
    <mergeCell ref="A1:A3"/>
    <mergeCell ref="C1:C3"/>
  </mergeCells>
  <printOptions horizontalCentered="1" verticalCentered="1"/>
  <pageMargins left="0" right="0" top="0" bottom="0.5" header="0" footer="0.25"/>
  <pageSetup scale="99" fitToWidth="2" orientation="portrait" r:id="rId1"/>
  <headerFoot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5"/>
  <sheetViews>
    <sheetView showGridLines="0" zoomScale="65" zoomScaleNormal="65" workbookViewId="0">
      <selection sqref="A1:A5"/>
    </sheetView>
  </sheetViews>
  <sheetFormatPr defaultRowHeight="14" x14ac:dyDescent="0.3"/>
  <cols>
    <col min="1" max="2" width="104.58203125" customWidth="1"/>
  </cols>
  <sheetData>
    <row r="1" spans="1:2" ht="160" customHeight="1" x14ac:dyDescent="0.3">
      <c r="A1" s="477"/>
      <c r="B1" s="477"/>
    </row>
    <row r="2" spans="1:2" ht="160" customHeight="1" x14ac:dyDescent="0.3">
      <c r="A2" s="478"/>
      <c r="B2" s="478"/>
    </row>
    <row r="3" spans="1:2" ht="160" customHeight="1" x14ac:dyDescent="0.3">
      <c r="A3" s="478"/>
      <c r="B3" s="478"/>
    </row>
    <row r="4" spans="1:2" ht="160" customHeight="1" x14ac:dyDescent="0.3">
      <c r="A4" s="478"/>
      <c r="B4" s="478"/>
    </row>
    <row r="5" spans="1:2" ht="56.25" customHeight="1" thickBot="1" x14ac:dyDescent="0.35">
      <c r="A5" s="479"/>
      <c r="B5" s="479"/>
    </row>
  </sheetData>
  <sheetProtection algorithmName="SHA-512" hashValue="EA9g+UcMq8S9gCC1MkPXXGhpOkNC9NGm5su1IKBTaA1hLBIpglVYRXjnovk2AedqtYIorqLNUqtMS27nr95A1A==" saltValue="1ZiGSw7JPx49CVoXq1jlDw==" spinCount="100000" sheet="1" objects="1" scenarios="1"/>
  <mergeCells count="2">
    <mergeCell ref="A1:A5"/>
    <mergeCell ref="B1:B5"/>
  </mergeCells>
  <printOptions horizontalCentered="1" verticalCentered="1"/>
  <pageMargins left="0" right="0" top="0" bottom="0.5" header="0" footer="0.25"/>
  <pageSetup scale="96" fitToWidth="2" orientation="portrait"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START HERE</vt:lpstr>
      <vt:lpstr>Vendor Information</vt:lpstr>
      <vt:lpstr>Item Detail</vt:lpstr>
      <vt:lpstr>Policies and Fines</vt:lpstr>
      <vt:lpstr>Product Packaging Config</vt:lpstr>
      <vt:lpstr>EDI Setup Form</vt:lpstr>
      <vt:lpstr>Certificate of Insurance - COI</vt:lpstr>
      <vt:lpstr>Syndigo-Wegmans</vt:lpstr>
      <vt:lpstr>Smarter Sorting</vt:lpstr>
      <vt:lpstr>Country of Origin</vt:lpstr>
      <vt:lpstr>Transit Time</vt:lpstr>
      <vt:lpstr>'Certificate of Insurance - COI'!Print_Area</vt:lpstr>
      <vt:lpstr>'EDI Setup Form'!Print_Area</vt:lpstr>
      <vt:lpstr>'Item Detail'!Print_Area</vt:lpstr>
      <vt:lpstr>'Policies and Fines'!Print_Area</vt:lpstr>
      <vt:lpstr>'START HERE'!Print_Area</vt:lpstr>
      <vt:lpstr>'Syndigo-Wegmans'!Print_Area</vt:lpstr>
      <vt:lpstr>'Vendor Information'!Print_Area</vt:lpstr>
      <vt:lpstr>'Item Detail'!Print_Titles</vt:lpstr>
      <vt:lpstr>Replenish_List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Lindsay Newcomb-Smith</dc:creator>
  <cp:keywords/>
  <dc:description/>
  <cp:lastModifiedBy>Elier Ruiz</cp:lastModifiedBy>
  <cp:lastPrinted>2021-04-16T14:21:29Z</cp:lastPrinted>
  <dcterms:created xsi:type="dcterms:W3CDTF">2002-10-22T15:49:29Z</dcterms:created>
  <dcterms:modified xsi:type="dcterms:W3CDTF">2022-09-22T20:27:23Z</dcterms:modified>
  <cp:category/>
</cp:coreProperties>
</file>